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420_BWS_Sekretariat\04_Statistiken\Hilfsmittel und Listen\"/>
    </mc:Choice>
  </mc:AlternateContent>
  <xr:revisionPtr revIDLastSave="0" documentId="13_ncr:1_{9CC31DE4-3947-4DCD-9777-A29B121CA53C}" xr6:coauthVersionLast="47" xr6:coauthVersionMax="47" xr10:uidLastSave="{00000000-0000-0000-0000-000000000000}"/>
  <bookViews>
    <workbookView xWindow="28680" yWindow="-120" windowWidth="29040" windowHeight="15720" xr2:uid="{1B0EB95B-BFC2-4986-A9E5-B7715F56A223}"/>
  </bookViews>
  <sheets>
    <sheet name="Periode 2024-25" sheetId="1" r:id="rId1"/>
    <sheet name="Liste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38" i="1" s="1"/>
  <c r="C11" i="1" l="1"/>
  <c r="C31" i="1" s="1"/>
  <c r="C32" i="1" s="1"/>
  <c r="C24" i="1" l="1"/>
  <c r="C25" i="1" s="1"/>
  <c r="C20" i="1"/>
  <c r="C22" i="1"/>
  <c r="C23" i="1" s="1"/>
  <c r="C18" i="1"/>
  <c r="C27" i="1" l="1"/>
  <c r="C28" i="1" s="1"/>
  <c r="C26" i="1"/>
  <c r="C21" i="1"/>
  <c r="B11" i="2"/>
  <c r="B12" i="2"/>
  <c r="B7" i="2"/>
  <c r="B8" i="2"/>
  <c r="B9" i="2"/>
  <c r="B10" i="2"/>
  <c r="B6" i="2"/>
  <c r="B5" i="2"/>
  <c r="B4" i="2"/>
  <c r="B3" i="2"/>
  <c r="C34" i="1" l="1"/>
  <c r="C36" i="1" s="1"/>
  <c r="C37" i="1" s="1"/>
  <c r="C39" i="1" s="1"/>
  <c r="C35" i="1" l="1"/>
</calcChain>
</file>

<file path=xl/sharedStrings.xml><?xml version="1.0" encoding="utf-8"?>
<sst xmlns="http://schemas.openxmlformats.org/spreadsheetml/2006/main" count="77" uniqueCount="59">
  <si>
    <t>&lt;-- Einfügen</t>
  </si>
  <si>
    <t>Nettolohn gem. Lohnausweis</t>
  </si>
  <si>
    <t>div. Steuerbare Einkünfte (Alimente, Erbe etc.)</t>
  </si>
  <si>
    <t>Nettovermögen</t>
  </si>
  <si>
    <t>Anzahl Familienmitglieder</t>
  </si>
  <si>
    <t>Massgebendes Einkommen</t>
  </si>
  <si>
    <t>Familiengrösse</t>
  </si>
  <si>
    <t>div. Abzüge (Alimente, Schuldzinsen, Gewinnungskosten)</t>
  </si>
  <si>
    <t>Beziehen Sie Sozialhilfe?</t>
  </si>
  <si>
    <t>Familienabzug</t>
  </si>
  <si>
    <t>Ja</t>
  </si>
  <si>
    <t>Nein</t>
  </si>
  <si>
    <t>Minimalbeitrag der Erziehungsberechtigten unterschritten?</t>
  </si>
  <si>
    <t>In welcher Alterskategorie befindet sich Ihr Kind?</t>
  </si>
  <si>
    <t>Alterskategorie</t>
  </si>
  <si>
    <t>Baby (0-12 Monate)</t>
  </si>
  <si>
    <t>Kleinkind (1-4 Jahre)</t>
  </si>
  <si>
    <t>Kindergartenkind (5-6 Jahre)</t>
  </si>
  <si>
    <t>Kantonaler Betreuungsgutschein pro Tag</t>
  </si>
  <si>
    <t>Städtischer Zuschlag pro Tag</t>
  </si>
  <si>
    <t>Babyzuschlag pro Tag</t>
  </si>
  <si>
    <t>Anzahl Erziehungsberechtigte</t>
  </si>
  <si>
    <t>Alleinerziehend</t>
  </si>
  <si>
    <t>Paar</t>
  </si>
  <si>
    <t>Erziehungsform / Anzahl Erziehungsberechtigte</t>
  </si>
  <si>
    <r>
      <t xml:space="preserve">Betreuungsgutschein pro </t>
    </r>
    <r>
      <rPr>
        <b/>
        <i/>
        <sz val="10"/>
        <color theme="1"/>
        <rFont val="Arial"/>
        <family val="2"/>
      </rPr>
      <t>Tag</t>
    </r>
  </si>
  <si>
    <t>Vergünstigtes Betreuungspensum</t>
  </si>
  <si>
    <t>Gesamtes Betreuungspensum vergünstigt?</t>
  </si>
  <si>
    <r>
      <t xml:space="preserve">Mahlzeitenvergünstigung pro </t>
    </r>
    <r>
      <rPr>
        <b/>
        <i/>
        <sz val="10"/>
        <color theme="1"/>
        <rFont val="Arial"/>
        <family val="2"/>
      </rPr>
      <t>Tag</t>
    </r>
  </si>
  <si>
    <t>Vergünstigung pro Tag (Betreuungsgutschein + Mahlzeitenverg.)</t>
  </si>
  <si>
    <t>Vergünstigung pro Monat (Betreuungsgutschein + Mahlzeitenverg.)</t>
  </si>
  <si>
    <t>Elternbeitrag Kitabetreuung pro Monat bei vergünstigter Betreuung</t>
  </si>
  <si>
    <t>Elternbeitrag pro Tag bei vergünstigter Betreuung</t>
  </si>
  <si>
    <t>&lt;-- Wählen</t>
  </si>
  <si>
    <t>Familiensituation</t>
  </si>
  <si>
    <t>Betreuungssituation</t>
  </si>
  <si>
    <t>Mahlzeiten</t>
  </si>
  <si>
    <t>Berechnung</t>
  </si>
  <si>
    <t>Fachstellenbestätigung</t>
  </si>
  <si>
    <t>Ja, soziale Indikation</t>
  </si>
  <si>
    <t>Ja, sprachliche Indikation</t>
  </si>
  <si>
    <t>Besteht eine Fachstellenbestätigung für die Betreuung?</t>
  </si>
  <si>
    <t>Die Berechnungen gelten für die Gutscheinperiode vom August 2024 bis Juli 2025.</t>
  </si>
  <si>
    <t>Wird das Kind in der Stadt Bern (Gemeindegebiet) betreut?</t>
  </si>
  <si>
    <r>
      <t>Rechner Betreuungsgutschein für Familien</t>
    </r>
    <r>
      <rPr>
        <b/>
        <sz val="10"/>
        <color theme="5" tint="-0.249977111117893"/>
        <rFont val="Arial"/>
        <family val="2"/>
      </rPr>
      <t xml:space="preserve"> wohnhaft in der Stadt Bern</t>
    </r>
  </si>
  <si>
    <t>Ja/Nein</t>
  </si>
  <si>
    <t>Erstellt von Patrick Brunner, Familie &amp; Quartier Stadt Bern</t>
  </si>
  <si>
    <t>Gesamtes Beschäftigungspensum Erziehungsberechtigte</t>
  </si>
  <si>
    <t>Kita-Betreuungspensum in Prozent</t>
  </si>
  <si>
    <t>Kantonaler Betreuungsgutschein pro Monat</t>
  </si>
  <si>
    <t>Babyzuschlag pro Monat</t>
  </si>
  <si>
    <t>Städtischer Zuschlag pro Monat</t>
  </si>
  <si>
    <t>Der Rechner dient als Richtwert für die Kita-Kosten der Familien. Es besteht keine Garantie auf Richtigkeit; es gelten die Berechnungen in kiBon.</t>
  </si>
  <si>
    <t>Kosten Mahlzeiten Kita pro Monat</t>
  </si>
  <si>
    <t>Kita-Kosten nicht durch vergünstigte Betreuung gedeckt</t>
  </si>
  <si>
    <t>Kita-Tarif pro Monat</t>
  </si>
  <si>
    <t>TOTAL Kosten Eltern pro Monat</t>
  </si>
  <si>
    <t>Mahlzeitenvergünstigung pro Monat</t>
  </si>
  <si>
    <t>Betreuungsgutschein pro Monat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</si>
</sst>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CHF&quot;\ * #,##0.00_ ;_ &quot;CHF&quot;\ * \-#,##0.00_ ;_ &quot;CHF&quot;\ * &quot;-&quot;??_ ;_ @_ "/>
    <numFmt numFmtId="164" formatCode="&quot;CHF&quot;\ #,##0.00"/>
    <numFmt numFmtId="165" formatCode="&quot;CHF&quot;\ #,##0"/>
    <numFmt numFmtId="166" formatCode="_ &quot;CHF&quot;\ * #,##0_ ;_ &quot;CHF&quot;\ * \-#,##0_ ;_ @_ "/>
    <numFmt numFmtId="167" formatCode="_ \ * #,##0_ ;_ \ * \-#,##0_ ;_ @_ "/>
    <numFmt numFmtId="168" formatCode="_ &quot;CHF&quot;\ * #,##0.00_ ;_ &quot;CHF&quot;\ * \-#,##0.00_ ;_ @_ "/>
  </numFmts>
  <fonts count="10" x14ac:knownFonts="1"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000000"/>
      <name val="Arial"/>
      <family val="2"/>
    </font>
    <font>
      <i/>
      <sz val="8"/>
      <color theme="1"/>
      <name val="Arial"/>
      <family val="2"/>
    </font>
    <font>
      <sz val="10"/>
      <color rgb="FFFF0000"/>
      <name val="Arial"/>
      <family val="2"/>
    </font>
    <font>
      <b/>
      <sz val="10"/>
      <color theme="5" tint="-0.249977111117893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/>
    <xf numFmtId="0" fontId="5" fillId="0" borderId="0" xfId="0" applyFont="1" applyAlignment="1">
      <alignment vertical="center"/>
    </xf>
    <xf numFmtId="0" fontId="0" fillId="0" borderId="0" xfId="0" quotePrefix="1"/>
    <xf numFmtId="17" fontId="0" fillId="0" borderId="0" xfId="0" applyNumberFormat="1"/>
    <xf numFmtId="0" fontId="6" fillId="0" borderId="0" xfId="0" applyFont="1"/>
    <xf numFmtId="0" fontId="7" fillId="0" borderId="0" xfId="0" applyFont="1"/>
    <xf numFmtId="0" fontId="3" fillId="0" borderId="2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4" fontId="0" fillId="0" borderId="0" xfId="0" applyNumberFormat="1"/>
    <xf numFmtId="0" fontId="0" fillId="0" borderId="0" xfId="0" applyFill="1"/>
    <xf numFmtId="0" fontId="0" fillId="0" borderId="0" xfId="0" quotePrefix="1" applyFill="1"/>
    <xf numFmtId="0" fontId="5" fillId="0" borderId="0" xfId="0" applyFont="1" applyFill="1" applyAlignment="1">
      <alignment vertical="center"/>
    </xf>
    <xf numFmtId="44" fontId="0" fillId="0" borderId="0" xfId="0" applyNumberFormat="1" applyFill="1"/>
    <xf numFmtId="0" fontId="3" fillId="0" borderId="8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0" borderId="10" xfId="0" applyBorder="1" applyAlignment="1">
      <alignment vertical="center"/>
    </xf>
    <xf numFmtId="0" fontId="0" fillId="2" borderId="11" xfId="0" applyFill="1" applyBorder="1" applyAlignment="1" applyProtection="1">
      <alignment horizontal="right" vertical="center"/>
      <protection locked="0"/>
    </xf>
    <xf numFmtId="0" fontId="0" fillId="0" borderId="1" xfId="0" applyBorder="1" applyAlignment="1">
      <alignment vertical="center"/>
    </xf>
    <xf numFmtId="9" fontId="0" fillId="2" borderId="6" xfId="2" applyFont="1" applyFill="1" applyBorder="1" applyAlignment="1" applyProtection="1">
      <alignment vertical="center"/>
      <protection locked="0"/>
    </xf>
    <xf numFmtId="166" fontId="0" fillId="2" borderId="6" xfId="1" applyNumberFormat="1" applyFont="1" applyFill="1" applyBorder="1" applyAlignment="1" applyProtection="1">
      <alignment vertical="center"/>
      <protection locked="0"/>
    </xf>
    <xf numFmtId="167" fontId="0" fillId="2" borderId="6" xfId="0" applyNumberFormat="1" applyFill="1" applyBorder="1" applyAlignment="1" applyProtection="1">
      <alignment horizontal="right" vertical="center"/>
      <protection locked="0"/>
    </xf>
    <xf numFmtId="166" fontId="3" fillId="0" borderId="9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2" borderId="6" xfId="0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vertical="center"/>
    </xf>
    <xf numFmtId="9" fontId="3" fillId="0" borderId="6" xfId="2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9" fontId="2" fillId="0" borderId="6" xfId="2" applyFont="1" applyFill="1" applyBorder="1" applyAlignment="1">
      <alignment horizontal="center" vertical="center"/>
    </xf>
    <xf numFmtId="168" fontId="0" fillId="2" borderId="6" xfId="1" applyNumberFormat="1" applyFont="1" applyFill="1" applyBorder="1" applyAlignment="1" applyProtection="1">
      <alignment horizontal="center" vertical="center"/>
      <protection locked="0"/>
    </xf>
    <xf numFmtId="168" fontId="0" fillId="0" borderId="6" xfId="1" applyNumberFormat="1" applyFont="1" applyFill="1" applyBorder="1" applyAlignment="1">
      <alignment horizontal="center" vertical="center"/>
    </xf>
    <xf numFmtId="168" fontId="0" fillId="0" borderId="6" xfId="1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8" fontId="9" fillId="0" borderId="6" xfId="1" applyNumberFormat="1" applyFont="1" applyFill="1" applyBorder="1" applyAlignment="1">
      <alignment horizontal="center" vertical="center"/>
    </xf>
    <xf numFmtId="168" fontId="3" fillId="0" borderId="9" xfId="1" applyNumberFormat="1" applyFont="1" applyBorder="1" applyAlignment="1">
      <alignment horizontal="center" vertical="center"/>
    </xf>
    <xf numFmtId="168" fontId="0" fillId="2" borderId="4" xfId="1" applyNumberFormat="1" applyFont="1" applyFill="1" applyBorder="1" applyAlignment="1" applyProtection="1">
      <alignment horizontal="center" vertical="center"/>
      <protection locked="0"/>
    </xf>
    <xf numFmtId="168" fontId="3" fillId="0" borderId="6" xfId="1" applyNumberFormat="1" applyFont="1" applyFill="1" applyBorder="1" applyAlignment="1">
      <alignment horizontal="center" vertical="center"/>
    </xf>
    <xf numFmtId="168" fontId="3" fillId="0" borderId="9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2" xfId="0" applyFill="1" applyBorder="1" applyAlignment="1">
      <alignment vertical="center"/>
    </xf>
    <xf numFmtId="168" fontId="2" fillId="0" borderId="13" xfId="1" applyNumberFormat="1" applyFont="1" applyFill="1" applyBorder="1" applyAlignment="1">
      <alignment horizontal="center" vertical="center"/>
    </xf>
    <xf numFmtId="168" fontId="2" fillId="0" borderId="4" xfId="1" applyNumberFormat="1" applyFont="1" applyFill="1" applyBorder="1" applyAlignment="1">
      <alignment horizontal="center" vertical="center"/>
    </xf>
    <xf numFmtId="168" fontId="2" fillId="0" borderId="6" xfId="1" applyNumberFormat="1" applyFont="1" applyFill="1" applyBorder="1" applyAlignment="1">
      <alignment horizontal="center" vertical="center"/>
    </xf>
    <xf numFmtId="168" fontId="3" fillId="3" borderId="9" xfId="1" applyNumberFormat="1" applyFont="1" applyFill="1" applyBorder="1" applyAlignment="1">
      <alignment horizontal="center" vertical="center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FFEB"/>
      <color rgb="FFFFFF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689B7A-0637-4356-AEE6-BBE7B8DEC534}" name="Tabelle1" displayName="Tabelle1" ref="A1:B14" totalsRowShown="0">
  <autoFilter ref="A1:B14" xr:uid="{73689B7A-0637-4356-AEE6-BBE7B8DEC534}"/>
  <tableColumns count="2">
    <tableColumn id="1" xr3:uid="{13D8D30E-1FD1-478E-B49E-9108D23149F6}" name="Familiengrösse"/>
    <tableColumn id="2" xr3:uid="{F13DDB1D-2137-4517-BC06-314AC04E0CF4}" name="Familienabzug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82C1F8-A891-40EF-BF91-D6AD81F92413}" name="Tabelle2" displayName="Tabelle2" ref="D1:D3" totalsRowShown="0">
  <autoFilter ref="D1:D3" xr:uid="{4882C1F8-A891-40EF-BF91-D6AD81F92413}"/>
  <tableColumns count="1">
    <tableColumn id="1" xr3:uid="{DDEF23D3-36FE-4A9D-A7AC-582C840060F4}" name="Ja/Nein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1852C4B-D3A7-4BE6-8C51-FE9FFA709D8B}" name="Tabelle3" displayName="Tabelle3" ref="F1:F4" totalsRowShown="0">
  <autoFilter ref="F1:F4" xr:uid="{F1852C4B-D3A7-4BE6-8C51-FE9FFA709D8B}"/>
  <tableColumns count="1">
    <tableColumn id="1" xr3:uid="{5327DD90-6C0E-40D7-984E-539D5943B059}" name="Alterskategori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9B3A551-0346-4642-85D5-DA792A26EB73}" name="Tabelle4" displayName="Tabelle4" ref="H1:H3" totalsRowShown="0">
  <autoFilter ref="H1:H3" xr:uid="{89B3A551-0346-4642-85D5-DA792A26EB73}"/>
  <tableColumns count="1">
    <tableColumn id="1" xr3:uid="{F159FE37-BC17-4202-BD56-92C5B9077697}" name="Anzahl Erziehungsberechtigt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3C6CD4C-6799-454D-ACCF-0B23EBE00CD8}" name="Tabelle5" displayName="Tabelle5" ref="J1:J4" totalsRowShown="0">
  <autoFilter ref="J1:J4" xr:uid="{E3C6CD4C-6799-454D-ACCF-0B23EBE00CD8}"/>
  <tableColumns count="1">
    <tableColumn id="1" xr3:uid="{9F225ECB-42DF-4F35-8B10-12F290DE3E18}" name="Fachstellenbestätigu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F420F-A810-4BFA-A001-D542DA2E226F}">
  <dimension ref="A1:K43"/>
  <sheetViews>
    <sheetView tabSelected="1" zoomScale="130" zoomScaleNormal="130" workbookViewId="0">
      <selection activeCell="C3" sqref="C3"/>
    </sheetView>
  </sheetViews>
  <sheetFormatPr baseColWidth="10" defaultRowHeight="12.75" x14ac:dyDescent="0.2"/>
  <cols>
    <col min="1" max="1" width="12" style="5" customWidth="1"/>
    <col min="2" max="2" width="56" bestFit="1" customWidth="1"/>
    <col min="3" max="3" width="24.42578125" bestFit="1" customWidth="1"/>
    <col min="8" max="8" width="13.42578125" bestFit="1" customWidth="1"/>
    <col min="10" max="10" width="11.7109375" bestFit="1" customWidth="1"/>
  </cols>
  <sheetData>
    <row r="1" spans="1:11" x14ac:dyDescent="0.2">
      <c r="A1" s="17" t="s">
        <v>44</v>
      </c>
      <c r="B1" s="17"/>
      <c r="C1" s="17"/>
      <c r="J1" s="2"/>
      <c r="K1" s="1"/>
    </row>
    <row r="2" spans="1:11" ht="13.5" thickBot="1" x14ac:dyDescent="0.25">
      <c r="J2" s="3"/>
    </row>
    <row r="3" spans="1:11" x14ac:dyDescent="0.2">
      <c r="A3" s="11" t="s">
        <v>34</v>
      </c>
      <c r="B3" s="24" t="s">
        <v>24</v>
      </c>
      <c r="C3" s="25" t="s">
        <v>22</v>
      </c>
      <c r="D3" t="s">
        <v>33</v>
      </c>
      <c r="J3" s="3"/>
    </row>
    <row r="4" spans="1:11" x14ac:dyDescent="0.2">
      <c r="A4" s="12"/>
      <c r="B4" s="26" t="s">
        <v>8</v>
      </c>
      <c r="C4" s="27" t="s">
        <v>11</v>
      </c>
      <c r="D4" t="s">
        <v>33</v>
      </c>
      <c r="J4" s="3"/>
    </row>
    <row r="5" spans="1:11" x14ac:dyDescent="0.2">
      <c r="A5" s="12"/>
      <c r="B5" s="28" t="s">
        <v>47</v>
      </c>
      <c r="C5" s="29">
        <v>0</v>
      </c>
      <c r="D5" s="8" t="s">
        <v>0</v>
      </c>
      <c r="J5" s="3"/>
    </row>
    <row r="6" spans="1:11" x14ac:dyDescent="0.2">
      <c r="A6" s="12"/>
      <c r="B6" s="28" t="s">
        <v>1</v>
      </c>
      <c r="C6" s="30">
        <v>0</v>
      </c>
      <c r="D6" s="8" t="s">
        <v>0</v>
      </c>
    </row>
    <row r="7" spans="1:11" x14ac:dyDescent="0.2">
      <c r="A7" s="12"/>
      <c r="B7" s="28" t="s">
        <v>2</v>
      </c>
      <c r="C7" s="30">
        <v>0</v>
      </c>
      <c r="D7" s="8" t="s">
        <v>0</v>
      </c>
      <c r="J7" s="3"/>
      <c r="K7" s="1"/>
    </row>
    <row r="8" spans="1:11" x14ac:dyDescent="0.2">
      <c r="A8" s="12"/>
      <c r="B8" s="28" t="s">
        <v>3</v>
      </c>
      <c r="C8" s="30">
        <v>0</v>
      </c>
      <c r="D8" s="8" t="s">
        <v>0</v>
      </c>
      <c r="J8" s="2"/>
    </row>
    <row r="9" spans="1:11" x14ac:dyDescent="0.2">
      <c r="A9" s="12"/>
      <c r="B9" s="28" t="s">
        <v>7</v>
      </c>
      <c r="C9" s="30">
        <v>0</v>
      </c>
      <c r="D9" s="8" t="s">
        <v>0</v>
      </c>
      <c r="J9" s="2"/>
    </row>
    <row r="10" spans="1:11" x14ac:dyDescent="0.2">
      <c r="A10" s="12"/>
      <c r="B10" s="28" t="s">
        <v>4</v>
      </c>
      <c r="C10" s="31">
        <v>2</v>
      </c>
      <c r="D10" t="s">
        <v>33</v>
      </c>
    </row>
    <row r="11" spans="1:11" ht="13.5" thickBot="1" x14ac:dyDescent="0.25">
      <c r="A11" s="13"/>
      <c r="B11" s="23" t="s">
        <v>5</v>
      </c>
      <c r="C11" s="32">
        <f>C6+C7+(C8*0.05)-C9-_xlfn.XLOOKUP(C10,Listen!A2:A12,Listen!B2:B12,,0)</f>
        <v>0</v>
      </c>
    </row>
    <row r="12" spans="1:11" ht="6.75" customHeight="1" thickBot="1" x14ac:dyDescent="0.25">
      <c r="B12" s="33"/>
      <c r="C12" s="33"/>
    </row>
    <row r="13" spans="1:11" x14ac:dyDescent="0.2">
      <c r="A13" s="11" t="s">
        <v>35</v>
      </c>
      <c r="B13" s="24" t="s">
        <v>41</v>
      </c>
      <c r="C13" s="25" t="s">
        <v>11</v>
      </c>
      <c r="D13" t="s">
        <v>33</v>
      </c>
    </row>
    <row r="14" spans="1:11" x14ac:dyDescent="0.2">
      <c r="A14" s="12"/>
      <c r="B14" s="26" t="s">
        <v>43</v>
      </c>
      <c r="C14" s="27" t="s">
        <v>10</v>
      </c>
      <c r="D14" t="s">
        <v>33</v>
      </c>
      <c r="E14" s="10"/>
    </row>
    <row r="15" spans="1:11" x14ac:dyDescent="0.2">
      <c r="A15" s="12"/>
      <c r="B15" s="28" t="s">
        <v>13</v>
      </c>
      <c r="C15" s="34" t="s">
        <v>16</v>
      </c>
      <c r="D15" t="s">
        <v>33</v>
      </c>
    </row>
    <row r="16" spans="1:11" x14ac:dyDescent="0.2">
      <c r="A16" s="12"/>
      <c r="B16" s="28" t="s">
        <v>48</v>
      </c>
      <c r="C16" s="29">
        <v>0</v>
      </c>
      <c r="D16" s="8" t="s">
        <v>0</v>
      </c>
    </row>
    <row r="17" spans="1:8" x14ac:dyDescent="0.2">
      <c r="A17" s="12"/>
      <c r="B17" s="35" t="s">
        <v>26</v>
      </c>
      <c r="C17" s="36">
        <f>IF(C13=Listen!J4,
IF(
(IF(AND(C3=Listen!H2,'Periode 2024-25'!C5&gt;=0.05),'Periode 2024-25'!C5+0.2,
IF(AND(C3=Listen!H3,C5&gt;=1.05),('Periode 2024-25'!C5-1)+0.2,0)))&gt;1,1,
IF(AND(C3=Listen!H2,'Periode 2024-25'!C5&gt;=0.05),'Periode 2024-25'!C5+0.2,
IF(AND(C3=Listen!H3,C5&gt;=1.05),('Periode 2024-25'!C5-1)+0.2,0))),
IF(C13=Listen!J3,0.4,
IF('Periode 2024-25'!C16&gt;0.6,0.6,'Periode 2024-25'!C16)))</f>
        <v>0</v>
      </c>
    </row>
    <row r="18" spans="1:8" s="19" customFormat="1" ht="12.75" hidden="1" customHeight="1" x14ac:dyDescent="0.2">
      <c r="A18" s="12"/>
      <c r="B18" s="37" t="s">
        <v>27</v>
      </c>
      <c r="C18" s="38" t="str">
        <f>IF(C4="Ja","durch Sozialhilfe bezahlt",
IF(C17-C16&lt;0,"Nein, nicht alles vergünstigt","Ja, alles vergünstigt"))</f>
        <v>Ja, alles vergünstigt</v>
      </c>
      <c r="D18" s="20"/>
    </row>
    <row r="19" spans="1:8" x14ac:dyDescent="0.2">
      <c r="A19" s="12"/>
      <c r="B19" s="28" t="s">
        <v>55</v>
      </c>
      <c r="C19" s="39">
        <v>0</v>
      </c>
      <c r="D19" s="8" t="s">
        <v>0</v>
      </c>
    </row>
    <row r="20" spans="1:8" s="19" customFormat="1" ht="12.75" hidden="1" customHeight="1" x14ac:dyDescent="0.2">
      <c r="A20" s="12"/>
      <c r="B20" s="37" t="s">
        <v>18</v>
      </c>
      <c r="C20" s="40">
        <f>IF(C4="Ja","durch Sozialhilfe bezahlt",
IF(C11&gt;160000,0,
IF(C15=Listen!F2,
IF(((((100/(43000-160000))*(C11-43000)+100)+0)*1.5)&gt;150,150,((((100/(43000-160000))*(C11-43000)+100)+0))*1.5),
IF(C15=Listen!F4,
IF(((((100/(43000-160000))*(C11-43000)+100)+0)*0.75)&gt;75,75,((((100/(43000-160000))*(C11-43000)+100)+0))*0.75),
IF((((100/(43000-160000))*(C11-43000)+100)+0)&gt;100,100,(((100/(43000-160000))*(C11-43000)+100)+0))))))</f>
        <v>100</v>
      </c>
    </row>
    <row r="21" spans="1:8" x14ac:dyDescent="0.2">
      <c r="A21" s="12"/>
      <c r="B21" s="28" t="s">
        <v>49</v>
      </c>
      <c r="C21" s="40">
        <f>IF(C4="Ja","durch Sozialhilfe bezahlt",
IF(C16&gt;=C17,C20*C17*20,C20*C16*20))</f>
        <v>0</v>
      </c>
    </row>
    <row r="22" spans="1:8" s="19" customFormat="1" ht="12.75" hidden="1" customHeight="1" x14ac:dyDescent="0.2">
      <c r="A22" s="12"/>
      <c r="B22" s="37" t="s">
        <v>19</v>
      </c>
      <c r="C22" s="40">
        <f>IF(C4="Ja","durch Sozialhilfe bezahlt",
IF(C14=Listen!D3,0,
IF((((31/(43000-140000))*(C11-43000)+31))&lt;0,0,IF(((31/(43000-140000))*(C11-43000)+31)&gt;31,31,((31/(43000-140000))*(C11-43000)+31)))))</f>
        <v>31</v>
      </c>
    </row>
    <row r="23" spans="1:8" x14ac:dyDescent="0.2">
      <c r="A23" s="12"/>
      <c r="B23" s="28" t="s">
        <v>51</v>
      </c>
      <c r="C23" s="41">
        <f>IF(C4="Ja","durch Sozialhilfe bezahlt",
IF(C16&gt;=C17,C22*C17*20,C22*C16*20))</f>
        <v>0</v>
      </c>
      <c r="H23" s="18"/>
    </row>
    <row r="24" spans="1:8" s="19" customFormat="1" ht="12.75" hidden="1" customHeight="1" x14ac:dyDescent="0.2">
      <c r="A24" s="12"/>
      <c r="B24" s="37" t="s">
        <v>20</v>
      </c>
      <c r="C24" s="40">
        <f>IF(C4="Ja","durch Sozialhilfe bezahlt",
IF(C15=Listen!F2,
IF(C11&gt;160000,0,
IF((((C11-43000)/(160000-43000))*20)&lt;0,0,(((C11-43000)/(160000-43000))*20))),
0))</f>
        <v>0</v>
      </c>
      <c r="H24" s="22"/>
    </row>
    <row r="25" spans="1:8" x14ac:dyDescent="0.2">
      <c r="A25" s="12"/>
      <c r="B25" s="28" t="s">
        <v>50</v>
      </c>
      <c r="C25" s="40">
        <f>IF(C4="Ja","durch Sozialhilfe bezahlt",
IF(C16&gt;=C17,C24*C17*20,C24*C16*20))</f>
        <v>0</v>
      </c>
    </row>
    <row r="26" spans="1:8" s="19" customFormat="1" ht="12.75" hidden="1" customHeight="1" x14ac:dyDescent="0.2">
      <c r="A26" s="12"/>
      <c r="B26" s="37" t="s">
        <v>12</v>
      </c>
      <c r="C26" s="40">
        <f>IFERROR(
IF(C4="Ja","durch Sozialhilfe bezahlt",
IF(SUM(C20,C22,C24)&gt;((C19/(20*C16))-7),"Ja, unterschritten","Nein, nicht unterschritten")),
0)</f>
        <v>0</v>
      </c>
      <c r="F26" s="21"/>
    </row>
    <row r="27" spans="1:8" s="19" customFormat="1" ht="12.75" hidden="1" customHeight="1" x14ac:dyDescent="0.2">
      <c r="A27" s="12"/>
      <c r="B27" s="42" t="s">
        <v>25</v>
      </c>
      <c r="C27" s="43">
        <f>IFERROR(
IF(C4="Ja","durch Sozialhilfe bezahlt",
IF(
(IF(SUM(C20,C22,C24)&gt;((C19/(20*C16))-7),((C19/(20*C16))-7),SUM(C20,C22,C24)))&lt;0,0,
IF(SUM(C20,C22,C24)&gt;((C19/(20*C16))-7),((C19/(20*C16))-7),SUM(C20,C22,C24)))),
0)</f>
        <v>0</v>
      </c>
      <c r="F27" s="21"/>
    </row>
    <row r="28" spans="1:8" ht="13.5" thickBot="1" x14ac:dyDescent="0.25">
      <c r="A28" s="13"/>
      <c r="B28" s="23" t="s">
        <v>58</v>
      </c>
      <c r="C28" s="44">
        <f>IFERROR(
IF(C4="Ja","durch Sozialhilfe bezahlt",
IF(C16&gt;=C17,C27*C17*20,C27*C16*20)),
0)</f>
        <v>0</v>
      </c>
      <c r="F28" s="6"/>
    </row>
    <row r="29" spans="1:8" ht="6.75" customHeight="1" thickBot="1" x14ac:dyDescent="0.25">
      <c r="B29" s="33"/>
      <c r="C29" s="33"/>
    </row>
    <row r="30" spans="1:8" x14ac:dyDescent="0.2">
      <c r="A30" s="14" t="s">
        <v>36</v>
      </c>
      <c r="B30" s="24" t="s">
        <v>53</v>
      </c>
      <c r="C30" s="45">
        <v>0</v>
      </c>
      <c r="D30" s="8" t="s">
        <v>0</v>
      </c>
      <c r="H30" s="18"/>
    </row>
    <row r="31" spans="1:8" s="19" customFormat="1" hidden="1" x14ac:dyDescent="0.2">
      <c r="A31" s="15"/>
      <c r="B31" s="42" t="s">
        <v>28</v>
      </c>
      <c r="C31" s="46">
        <f>IFERROR(
IF(C4="Ja","durch Sozialhilfe bezahlt",
IF(C17=0,0,
IF(
(IF(((C30/(C16*20))-(IF(C11&lt;=51000,6,IF(C11&lt;=70000,3,0))))&lt;2,(C30/(C16*20))-2,IF(C11&lt;=51000,6,IF(C11&lt;=70000,3,0))))&lt;0,0,
IF(((C30/(C16*20))-(IF(C11&lt;=51000,6,IF(C11&lt;=70000,3,0))))&lt;2,(C30/(C16*20))-2,IF(C11&lt;=51000,6,IF(C11&lt;=70000,3,0)))))),
0)</f>
        <v>0</v>
      </c>
      <c r="D31" s="20"/>
    </row>
    <row r="32" spans="1:8" ht="13.5" thickBot="1" x14ac:dyDescent="0.25">
      <c r="A32" s="16"/>
      <c r="B32" s="23" t="s">
        <v>57</v>
      </c>
      <c r="C32" s="47">
        <f>IFERROR(
IF(C4="Ja","durch Sozialhilfe bezahlt",
IF(C16&gt;=C17,C31*C17*20,C31*C16*20)),
0)</f>
        <v>0</v>
      </c>
      <c r="D32" s="7"/>
      <c r="H32" s="18"/>
    </row>
    <row r="33" spans="1:3" ht="6.75" customHeight="1" thickBot="1" x14ac:dyDescent="0.25">
      <c r="B33" s="48"/>
      <c r="C33" s="48"/>
    </row>
    <row r="34" spans="1:3" s="19" customFormat="1" ht="13.5" hidden="1" thickBot="1" x14ac:dyDescent="0.25">
      <c r="B34" s="49" t="s">
        <v>29</v>
      </c>
      <c r="C34" s="50">
        <f>IF(C4="Ja","durch Sozialhilfe bezahlt",
IF(C17=0,0,C27+C31))</f>
        <v>0</v>
      </c>
    </row>
    <row r="35" spans="1:3" x14ac:dyDescent="0.2">
      <c r="A35" s="14" t="s">
        <v>37</v>
      </c>
      <c r="B35" s="24" t="s">
        <v>30</v>
      </c>
      <c r="C35" s="51">
        <f>IF(C4="Ja","durch Sozialhilfe bezahlt",
IF(C16&gt;=C17,C34*C17*20,C34*C16*20))</f>
        <v>0</v>
      </c>
    </row>
    <row r="36" spans="1:3" s="19" customFormat="1" ht="12.75" hidden="1" customHeight="1" x14ac:dyDescent="0.2">
      <c r="A36" s="15"/>
      <c r="B36" s="37" t="s">
        <v>32</v>
      </c>
      <c r="C36" s="52">
        <f>IFERROR(
IF(C4="Ja","durch Sozialhilfe bezahlt",
IF(C17=0,0,((C19+C30)/(C16*20))-C34)),
0)</f>
        <v>0</v>
      </c>
    </row>
    <row r="37" spans="1:3" x14ac:dyDescent="0.2">
      <c r="A37" s="15"/>
      <c r="B37" s="28" t="s">
        <v>31</v>
      </c>
      <c r="C37" s="52">
        <f>IFERROR(
IF(C4="Ja","durch Sozialhilfe bezahlt",
IF(C16&gt;=C17,C36*C17*20,C36*C16*20)),
0)</f>
        <v>0</v>
      </c>
    </row>
    <row r="38" spans="1:3" x14ac:dyDescent="0.2">
      <c r="A38" s="15"/>
      <c r="B38" s="28" t="s">
        <v>54</v>
      </c>
      <c r="C38" s="40">
        <f>IFERROR(
IF(C4="Ja","durch Sozialhilfe bezahlt",
IF(((C16-C17)*20)*((C19+C30)/(C16*20))&lt;0,0,((C16-C17)*20)*((C19+C30)/(C16*20)))),
0)</f>
        <v>0</v>
      </c>
    </row>
    <row r="39" spans="1:3" ht="13.5" thickBot="1" x14ac:dyDescent="0.25">
      <c r="A39" s="16"/>
      <c r="B39" s="23" t="s">
        <v>56</v>
      </c>
      <c r="C39" s="53">
        <f>IFERROR(
IF(C4="Ja","durch Sozialhilfe bezahlt",C37+C38),
0)</f>
        <v>0</v>
      </c>
    </row>
    <row r="41" spans="1:3" x14ac:dyDescent="0.2">
      <c r="A41" s="9" t="s">
        <v>42</v>
      </c>
    </row>
    <row r="42" spans="1:3" x14ac:dyDescent="0.2">
      <c r="A42" s="9" t="s">
        <v>52</v>
      </c>
    </row>
    <row r="43" spans="1:3" x14ac:dyDescent="0.2">
      <c r="A43" s="9" t="s">
        <v>46</v>
      </c>
    </row>
  </sheetData>
  <sheetProtection sheet="1" objects="1" scenarios="1"/>
  <mergeCells count="5">
    <mergeCell ref="A35:A39"/>
    <mergeCell ref="A13:A28"/>
    <mergeCell ref="A3:A11"/>
    <mergeCell ref="A30:A32"/>
    <mergeCell ref="A1:C1"/>
  </mergeCells>
  <dataValidations xWindow="875" yWindow="450" count="10">
    <dataValidation type="whole" showInputMessage="1" showErrorMessage="1" errorTitle="Ungültige Eingabe" error="Bitte eine ganze Zahl eingeben. " prompt="Summe des Nettolohns beider Erziehungsberechtigten gemäss Lohnausweis." sqref="C6" xr:uid="{D0494169-1E73-4820-9B90-8D8C254F1A06}">
      <formula1>0</formula1>
      <formula2>1000000000</formula2>
    </dataValidation>
    <dataValidation type="whole" showInputMessage="1" showErrorMessage="1" errorTitle="Ungültige Eingabe" error="Bitte eine ganze Zahl eingeben. " prompt="Steuerpflichtiges Ersatzeinkommen;_x000a_Erhaltene Unterhaltsbeiträge (Alimente);_x000a_Geschäftsgewinn - Durchschn. der letzten 3 Jahre;_x000a_Bruttoerträge aus beweglichem und unbeweglichem Vermögen;_x000a_Einkommen aus Erben- und Miteigentümerschaften;_x000a_div. weitere Einkünfte" sqref="C7" xr:uid="{BEA55342-8D0D-435F-86C6-9EF2A240020C}">
      <formula1>0</formula1>
      <formula2>1000000000</formula2>
    </dataValidation>
    <dataValidation type="whole" showInputMessage="1" showErrorMessage="1" errorTitle="Ungültige Eingabe" error="Bitte eine ganze Zahl eingeben. " prompt="Bruttovermögen minus Schulden beider Erziehungsberechtigten. " sqref="C8" xr:uid="{D082A14B-BC0A-4E10-BFA5-509042150ADB}">
      <formula1>0</formula1>
      <formula2>1000000000</formula2>
    </dataValidation>
    <dataValidation type="whole" showInputMessage="1" showErrorMessage="1" errorTitle="Ungültige Eingabe" error="Bitte eine ganze Zahl eingeben. " prompt="Bezahlte Unterhaltsbeiträge (Alimente);_x000a_Schuldzinsen;_x000a_Gewinnungskosten;" sqref="C9" xr:uid="{60DB2E6F-DBC7-47EB-9773-99198496D45C}">
      <formula1>0</formula1>
      <formula2>1000000000</formula2>
    </dataValidation>
    <dataValidation type="decimal" allowBlank="1" showInputMessage="1" showErrorMessage="1" sqref="C16" xr:uid="{00D34A67-E312-49B5-9BEC-6DE4DC04F5E9}">
      <formula1>0</formula1>
      <formula2>2</formula2>
    </dataValidation>
    <dataValidation type="decimal" allowBlank="1" showInputMessage="1" showErrorMessage="1" prompt="FKJV 36:_x000a_- Erwärbstätigkeit (unselbständig und selbständig)_x000a_- nach Arbeit suchend und vermittlungsfähig_x000a_- in Ausbildung _x000a_- Integrations- oder Beschäftigungsprogramm_x000a_- Gesundheitliche Probleme_x000a_- Freiwilligen Arbeit bis 15% (FEBR 12)" sqref="C5" xr:uid="{8416DF6A-39F1-4259-9ABA-D913F1C28D10}">
      <formula1>0</formula1>
      <formula2>2</formula2>
    </dataValidation>
    <dataValidation allowBlank="1" showInputMessage="1" showErrorMessage="1" promptTitle="Rechtsgrundlage" prompt="Beschäftigungspensum Alleinerziehenden mind. 5%, Paar mind. 105% (FEBR 13), zuzüglich jeweils 20% (FKJV 44)." sqref="C18 C17" xr:uid="{F950FAA6-D396-469E-9C57-2EE7BA6264D4}"/>
    <dataValidation allowBlank="1" showInputMessage="1" showErrorMessage="1" prompt="Reglement über die familienergänzende Betreuung von Kindern (Betreuungsreglement; FEBR), Art. 9" sqref="C31" xr:uid="{83DD5006-6E6C-4D3E-A0E4-F35D3232806C}"/>
    <dataValidation allowBlank="1" showInputMessage="1" showErrorMessage="1" promptTitle="Rechtsgrundlage" prompt="Erziehungsberechtigte müssen mind. 7.-/Tag selbst bezahlen. _x000a__x000a_Verordnung über die Leistungsangebote der Familien-, Kinder- und Jugendförderung (FKJV), Art. 58" sqref="C26 C28" xr:uid="{3A31B02A-2D84-497E-B3C1-EDB6587A144B}"/>
    <dataValidation allowBlank="1" showInputMessage="1" showErrorMessage="1" promptTitle="Rechtsgrundlage" prompt="Reglement über die familienergänzende Betreuung von Kindern (Betreuungsreglement; FEBR), Art. 9" sqref="C32" xr:uid="{F847E2A7-E6F8-4EA5-AE3F-9AD29AB4900A}"/>
  </dataValidations>
  <pageMargins left="0.7" right="0.7" top="0.78740157499999996" bottom="0.78740157499999996" header="0.3" footer="0.3"/>
  <pageSetup paperSize="9" orientation="portrait" r:id="rId1"/>
  <headerFooter>
    <oddFooter>&amp;L_x000D_&amp;1#&amp;"Calibri"&amp;8&amp;K000000 Intern</oddFooter>
  </headerFooter>
  <extLst>
    <ext xmlns:x14="http://schemas.microsoft.com/office/spreadsheetml/2009/9/main" uri="{CCE6A557-97BC-4b89-ADB6-D9C93CAAB3DF}">
      <x14:dataValidations xmlns:xm="http://schemas.microsoft.com/office/excel/2006/main" xWindow="875" yWindow="450" count="5">
        <x14:dataValidation type="list" showInputMessage="1" showErrorMessage="1" errorTitle="Ungültige Eingabe" error="Bitte eine Option aus Auswahlmenü wählen. " prompt="Erziehungsberechtigte + mit ihnen im gleichen Haushalt wohnende, minderjährige Kinder, denen gegenüber sie unterhaltspflichtig sind + volljährige Kinder der Erziehungsberechtigten sofern Kinderabzug steuerlich zulässig ist. " xr:uid="{B8422C28-DABC-42A3-B6F3-BEB8F5F5F534}">
          <x14:formula1>
            <xm:f>Listen!$A$2:$A$12</xm:f>
          </x14:formula1>
          <xm:sqref>C10</xm:sqref>
        </x14:dataValidation>
        <x14:dataValidation type="list" showInputMessage="1" showErrorMessage="1" errorTitle="Ungültige Eingabe" error="Bitte &quot;Ja&quot; oder &quot;Nein&quot; auswählen." xr:uid="{A2EC87BC-A050-4A37-ACD0-3F31B4B6638D}">
          <x14:formula1>
            <xm:f>Listen!$D$2:$D$3</xm:f>
          </x14:formula1>
          <xm:sqref>C4 C14</xm:sqref>
        </x14:dataValidation>
        <x14:dataValidation type="list" showInputMessage="1" showErrorMessage="1" xr:uid="{5D80839D-CBAD-4FC8-B724-5C6316AC376E}">
          <x14:formula1>
            <xm:f>Listen!$F$2:$F$4</xm:f>
          </x14:formula1>
          <xm:sqref>C15</xm:sqref>
        </x14:dataValidation>
        <x14:dataValidation type="list" allowBlank="1" showInputMessage="1" showErrorMessage="1" xr:uid="{04967776-062C-4677-BFA8-9A80023848F2}">
          <x14:formula1>
            <xm:f>Listen!$H$2:$H$3</xm:f>
          </x14:formula1>
          <xm:sqref>C3:C4</xm:sqref>
        </x14:dataValidation>
        <x14:dataValidation type="list" showInputMessage="1" showErrorMessage="1" errorTitle="Ungültige Eingabe" error="Bitte &quot;Ja&quot; oder &quot;Nein&quot; auswählen." xr:uid="{563EC555-8B66-4988-B9A4-A2B405A316C3}">
          <x14:formula1>
            <xm:f>Listen!$J$2:$J$4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57838-4CBE-4538-8F1C-5DECE7959F97}">
  <dimension ref="A1:J20"/>
  <sheetViews>
    <sheetView workbookViewId="0"/>
  </sheetViews>
  <sheetFormatPr baseColWidth="10" defaultRowHeight="12.75" x14ac:dyDescent="0.2"/>
  <cols>
    <col min="1" max="1" width="17" customWidth="1"/>
    <col min="8" max="8" width="30.28515625" customWidth="1"/>
    <col min="10" max="10" width="24.140625" customWidth="1"/>
  </cols>
  <sheetData>
    <row r="1" spans="1:10" x14ac:dyDescent="0.2">
      <c r="A1" t="s">
        <v>6</v>
      </c>
      <c r="B1" t="s">
        <v>9</v>
      </c>
      <c r="D1" t="s">
        <v>45</v>
      </c>
      <c r="F1" t="s">
        <v>14</v>
      </c>
      <c r="H1" t="s">
        <v>21</v>
      </c>
      <c r="J1" t="s">
        <v>38</v>
      </c>
    </row>
    <row r="2" spans="1:10" x14ac:dyDescent="0.2">
      <c r="A2">
        <v>2</v>
      </c>
      <c r="B2">
        <v>0</v>
      </c>
      <c r="D2" t="s">
        <v>10</v>
      </c>
      <c r="F2" t="s">
        <v>15</v>
      </c>
      <c r="H2" t="s">
        <v>22</v>
      </c>
      <c r="J2" t="s">
        <v>39</v>
      </c>
    </row>
    <row r="3" spans="1:10" x14ac:dyDescent="0.2">
      <c r="A3">
        <v>3</v>
      </c>
      <c r="B3">
        <f>3*3800</f>
        <v>11400</v>
      </c>
      <c r="D3" t="s">
        <v>11</v>
      </c>
      <c r="F3" t="s">
        <v>16</v>
      </c>
      <c r="H3" t="s">
        <v>23</v>
      </c>
      <c r="J3" t="s">
        <v>40</v>
      </c>
    </row>
    <row r="4" spans="1:10" x14ac:dyDescent="0.2">
      <c r="A4">
        <v>4</v>
      </c>
      <c r="B4">
        <f>4*6000</f>
        <v>24000</v>
      </c>
      <c r="F4" t="s">
        <v>17</v>
      </c>
      <c r="J4" t="s">
        <v>11</v>
      </c>
    </row>
    <row r="5" spans="1:10" x14ac:dyDescent="0.2">
      <c r="A5">
        <v>5</v>
      </c>
      <c r="B5">
        <f>5*7000</f>
        <v>35000</v>
      </c>
    </row>
    <row r="6" spans="1:10" x14ac:dyDescent="0.2">
      <c r="A6" s="4">
        <v>6</v>
      </c>
      <c r="B6">
        <f>Tabelle1[[#This Row],[Familiengrösse]]*7700</f>
        <v>46200</v>
      </c>
    </row>
    <row r="7" spans="1:10" x14ac:dyDescent="0.2">
      <c r="A7">
        <v>7</v>
      </c>
      <c r="B7">
        <f>Tabelle1[[#This Row],[Familiengrösse]]*7700</f>
        <v>53900</v>
      </c>
    </row>
    <row r="8" spans="1:10" x14ac:dyDescent="0.2">
      <c r="A8">
        <v>8</v>
      </c>
      <c r="B8">
        <f>Tabelle1[[#This Row],[Familiengrösse]]*7700</f>
        <v>61600</v>
      </c>
    </row>
    <row r="9" spans="1:10" x14ac:dyDescent="0.2">
      <c r="A9">
        <v>9</v>
      </c>
      <c r="B9">
        <f>Tabelle1[[#This Row],[Familiengrösse]]*7700</f>
        <v>69300</v>
      </c>
    </row>
    <row r="10" spans="1:10" x14ac:dyDescent="0.2">
      <c r="A10">
        <v>10</v>
      </c>
      <c r="B10">
        <f>Tabelle1[[#This Row],[Familiengrösse]]*7700</f>
        <v>77000</v>
      </c>
    </row>
    <row r="11" spans="1:10" x14ac:dyDescent="0.2">
      <c r="A11">
        <v>11</v>
      </c>
      <c r="B11">
        <f>Tabelle1[[#This Row],[Familiengrösse]]*7700</f>
        <v>84700</v>
      </c>
    </row>
    <row r="12" spans="1:10" x14ac:dyDescent="0.2">
      <c r="A12">
        <v>12</v>
      </c>
      <c r="B12">
        <f>Tabelle1[[#This Row],[Familiengrösse]]*7700</f>
        <v>92400</v>
      </c>
    </row>
    <row r="19" spans="2:3" x14ac:dyDescent="0.2">
      <c r="B19" s="2"/>
      <c r="C19" s="1"/>
    </row>
    <row r="20" spans="2:3" x14ac:dyDescent="0.2">
      <c r="B20" s="3"/>
    </row>
  </sheetData>
  <sheetProtection sheet="1" objects="1" scenarios="1"/>
  <pageMargins left="0.7" right="0.7" top="0.78740157499999996" bottom="0.78740157499999996" header="0.3" footer="0.3"/>
  <tableParts count="5">
    <tablePart r:id="rId1"/>
    <tablePart r:id="rId2"/>
    <tablePart r:id="rId3"/>
    <tablePart r:id="rId4"/>
    <tablePart r:id="rId5"/>
  </tableParts>
</worksheet>
</file>

<file path=docMetadata/LabelInfo.xml><?xml version="1.0" encoding="utf-8"?>
<clbl:labelList xmlns:clbl="http://schemas.microsoft.com/office/2020/mipLabelMetadata">
  <clbl:label id="{c45dfc26-edbc-44f1-bd07-a2e94e5890ce}" enabled="1" method="Standard" siteId="{815d4e96-e3a0-41eb-9183-2fea315f3277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Periode 2024-25</vt:lpstr>
      <vt:lpstr>Listen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Brunner Patrick, BSS FQSB</dc:creator>
  <cp:lastModifiedBy>Brunner Patrick, BSS FQSB</cp:lastModifiedBy>
  <dcterms:created xsi:type="dcterms:W3CDTF">2023-08-29T06:34:47Z</dcterms:created>
  <dcterms:modified xsi:type="dcterms:W3CDTF">2024-07-08T11:07:46Z</dcterms:modified>
</cp:coreProperties>
</file>