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Vorlagen NEU\Bewertungsformular\20 UN Version 2024_01\"/>
    </mc:Choice>
  </mc:AlternateContent>
  <xr:revisionPtr revIDLastSave="0" documentId="13_ncr:1_{400EFFE4-8A88-4397-8FA2-93AF68F4FB37}" xr6:coauthVersionLast="47" xr6:coauthVersionMax="47" xr10:uidLastSave="{00000000-0000-0000-0000-000000000000}"/>
  <workbookProtection workbookAlgorithmName="SHA-512" workbookHashValue="S5Kc3CXy+TyijvnqRBJrgYzlTbGPfhbGwUt7c63w7ObBMM5h82RpJE4wBWxqcUGdKxu1TzmN14liSYsFdZ4orQ==" workbookSaltValue="M/rGScS71tClzT28dwtafQ==" workbookSpinCount="100000" lockStructure="1"/>
  <bookViews>
    <workbookView xWindow="-108" yWindow="-108" windowWidth="23256" windowHeight="13896" tabRatio="853" firstSheet="2" activeTab="2" xr2:uid="{612210A4-9E12-4FE6-AE36-05CBE4BE484A}"/>
  </bookViews>
  <sheets>
    <sheet name="Vorgehen" sheetId="11" state="hidden" r:id="rId1"/>
    <sheet name="Anpassungen" sheetId="12" state="hidden" r:id="rId2"/>
    <sheet name="Offertvergleich" sheetId="1" r:id="rId3"/>
    <sheet name="Datenblatt" sheetId="2" state="hidden" r:id="rId4"/>
    <sheet name="Eignungskriterien" sheetId="5" r:id="rId5"/>
    <sheet name="Bewertung ZK-2" sheetId="4" r:id="rId6"/>
    <sheet name="Bewertung ZK-3" sheetId="6" r:id="rId7"/>
    <sheet name="Bewertung ZK-4" sheetId="7" r:id="rId8"/>
    <sheet name="Bewertung ZK-5" sheetId="8" r:id="rId9"/>
    <sheet name="Bewertung ZK-6" sheetId="9" r:id="rId10"/>
    <sheet name="Bewertung ZK-7" sheetId="10" r:id="rId11"/>
    <sheet name="Tabelle1" sheetId="3" state="hidden" r:id="rId12"/>
  </sheets>
  <definedNames>
    <definedName name="_xlnm.Print_Titles" localSheetId="5">'Bewertung ZK-2'!$17:$17</definedName>
    <definedName name="_xlnm.Print_Titles" localSheetId="6">'Bewertung ZK-3'!$17:$17</definedName>
    <definedName name="_xlnm.Print_Titles" localSheetId="7">'Bewertung ZK-4'!$17:$17</definedName>
    <definedName name="_xlnm.Print_Titles" localSheetId="8">'Bewertung ZK-5'!$17:$17</definedName>
    <definedName name="_xlnm.Print_Titles" localSheetId="9">'Bewertung ZK-6'!$17:$17</definedName>
    <definedName name="_xlnm.Print_Titles" localSheetId="10">'Bewertung ZK-7'!$17:$17</definedName>
    <definedName name="_xlnm.Print_Titles" localSheetId="4">Eignungskriterien!$A:$B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 l="1"/>
  <c r="D29" i="7"/>
  <c r="AZ19" i="1" l="1"/>
  <c r="AI19" i="1"/>
  <c r="R19" i="1"/>
  <c r="W66" i="1"/>
  <c r="BA4" i="1"/>
  <c r="AJ4" i="1"/>
  <c r="S4" i="1"/>
  <c r="AZ4" i="1"/>
  <c r="AI4" i="1"/>
  <c r="R4" i="1"/>
  <c r="B55" i="1" l="1"/>
  <c r="F20" i="10"/>
  <c r="F21" i="10"/>
  <c r="F22" i="10"/>
  <c r="F23" i="10"/>
  <c r="F24" i="10"/>
  <c r="F25" i="10"/>
  <c r="F26" i="10"/>
  <c r="F27" i="10"/>
  <c r="F28" i="10"/>
  <c r="F29" i="10"/>
  <c r="F30" i="10"/>
  <c r="F31" i="10"/>
  <c r="F32" i="10"/>
  <c r="F33" i="10"/>
  <c r="F34" i="10"/>
  <c r="F35" i="10"/>
  <c r="F36" i="10"/>
  <c r="F37" i="10"/>
  <c r="F38" i="10"/>
  <c r="F19" i="10"/>
  <c r="B54" i="1"/>
  <c r="F20" i="9"/>
  <c r="F21" i="9"/>
  <c r="F22" i="9"/>
  <c r="F23" i="9"/>
  <c r="F24" i="9"/>
  <c r="F25" i="9"/>
  <c r="F26" i="9"/>
  <c r="F27" i="9"/>
  <c r="F28" i="9"/>
  <c r="F29" i="9"/>
  <c r="F30" i="9"/>
  <c r="F31" i="9"/>
  <c r="F32" i="9"/>
  <c r="F33" i="9"/>
  <c r="F34" i="9"/>
  <c r="F35" i="9"/>
  <c r="F36" i="9"/>
  <c r="F37" i="9"/>
  <c r="F38" i="9"/>
  <c r="F19" i="9"/>
  <c r="B53" i="1"/>
  <c r="F20" i="8"/>
  <c r="F21" i="8"/>
  <c r="F22" i="8"/>
  <c r="F23" i="8"/>
  <c r="F24" i="8"/>
  <c r="F25" i="8"/>
  <c r="F26" i="8"/>
  <c r="F27" i="8"/>
  <c r="F28" i="8"/>
  <c r="F29" i="8"/>
  <c r="F30" i="8"/>
  <c r="F31" i="8"/>
  <c r="F32" i="8"/>
  <c r="F33" i="8"/>
  <c r="F34" i="8"/>
  <c r="F35" i="8"/>
  <c r="F36" i="8"/>
  <c r="F37" i="8"/>
  <c r="F38" i="8"/>
  <c r="F19" i="8"/>
  <c r="F20" i="7"/>
  <c r="F21" i="7"/>
  <c r="F22" i="7"/>
  <c r="F23" i="7"/>
  <c r="F24" i="7"/>
  <c r="F25" i="7"/>
  <c r="F26" i="7"/>
  <c r="F27" i="7"/>
  <c r="F28" i="7"/>
  <c r="F29" i="7"/>
  <c r="F30" i="7"/>
  <c r="F31" i="7"/>
  <c r="F32" i="7"/>
  <c r="F33" i="7"/>
  <c r="F34" i="7"/>
  <c r="F35" i="7"/>
  <c r="F36" i="7"/>
  <c r="F37" i="7"/>
  <c r="F38" i="7"/>
  <c r="F19" i="7"/>
  <c r="B52" i="1"/>
  <c r="F20" i="6"/>
  <c r="F21" i="6"/>
  <c r="F22" i="6"/>
  <c r="F23" i="6"/>
  <c r="F24" i="6"/>
  <c r="F25" i="6"/>
  <c r="F26" i="6"/>
  <c r="F27" i="6"/>
  <c r="F28" i="6"/>
  <c r="F29" i="6"/>
  <c r="F30" i="6"/>
  <c r="F31" i="6"/>
  <c r="F32" i="6"/>
  <c r="F33" i="6"/>
  <c r="F34" i="6"/>
  <c r="F35" i="6"/>
  <c r="F36" i="6"/>
  <c r="F37" i="6"/>
  <c r="F38" i="6"/>
  <c r="F19" i="6"/>
  <c r="F20" i="4"/>
  <c r="F21" i="4"/>
  <c r="F22" i="4"/>
  <c r="F23" i="4"/>
  <c r="F24" i="4"/>
  <c r="F25" i="4"/>
  <c r="F26" i="4"/>
  <c r="F27" i="4"/>
  <c r="F28" i="4"/>
  <c r="F29" i="4"/>
  <c r="F30" i="4"/>
  <c r="F31" i="4"/>
  <c r="F32" i="4"/>
  <c r="F33" i="4"/>
  <c r="F34" i="4"/>
  <c r="F35" i="4"/>
  <c r="F36" i="4"/>
  <c r="F37" i="4"/>
  <c r="F38" i="4"/>
  <c r="F19" i="4"/>
  <c r="B51" i="1"/>
  <c r="B50" i="1"/>
  <c r="AZ35" i="1" l="1"/>
  <c r="AZ34" i="1"/>
  <c r="AI35" i="1"/>
  <c r="AI34" i="1"/>
  <c r="R35" i="1"/>
  <c r="R34" i="1"/>
  <c r="S50" i="1" l="1"/>
  <c r="S51" i="1"/>
  <c r="S49" i="1"/>
  <c r="S55" i="1" l="1"/>
  <c r="E21" i="10"/>
  <c r="E22" i="10"/>
  <c r="E23" i="10"/>
  <c r="E24" i="10"/>
  <c r="E25" i="10"/>
  <c r="E26" i="10"/>
  <c r="E27" i="10"/>
  <c r="E28" i="10"/>
  <c r="E29" i="10"/>
  <c r="E30" i="10"/>
  <c r="E31" i="10"/>
  <c r="E32" i="10"/>
  <c r="E33" i="10"/>
  <c r="E34" i="10"/>
  <c r="E35" i="10"/>
  <c r="E36" i="10"/>
  <c r="E37" i="10"/>
  <c r="E38" i="10"/>
  <c r="E20" i="10"/>
  <c r="D21" i="10"/>
  <c r="D22" i="10"/>
  <c r="D23" i="10"/>
  <c r="D24" i="10"/>
  <c r="D25" i="10"/>
  <c r="D26" i="10"/>
  <c r="D27" i="10"/>
  <c r="D28" i="10"/>
  <c r="D29" i="10"/>
  <c r="D30" i="10"/>
  <c r="D31" i="10"/>
  <c r="D32" i="10"/>
  <c r="D33" i="10"/>
  <c r="D34" i="10"/>
  <c r="D35" i="10"/>
  <c r="D36" i="10"/>
  <c r="D37" i="10"/>
  <c r="D38" i="10"/>
  <c r="D20" i="10"/>
  <c r="C21" i="10"/>
  <c r="C22" i="10"/>
  <c r="C23" i="10"/>
  <c r="C24" i="10"/>
  <c r="C25" i="10"/>
  <c r="C26" i="10"/>
  <c r="C27" i="10"/>
  <c r="C28" i="10"/>
  <c r="C29" i="10"/>
  <c r="C30" i="10"/>
  <c r="C31" i="10"/>
  <c r="C32" i="10"/>
  <c r="C33" i="10"/>
  <c r="C34" i="10"/>
  <c r="C35" i="10"/>
  <c r="C36" i="10"/>
  <c r="C37" i="10"/>
  <c r="C38" i="10"/>
  <c r="C20" i="10"/>
  <c r="E21" i="9"/>
  <c r="E22" i="9"/>
  <c r="E23" i="9"/>
  <c r="E24" i="9"/>
  <c r="E25" i="9"/>
  <c r="E26" i="9"/>
  <c r="E27" i="9"/>
  <c r="E28" i="9"/>
  <c r="E29" i="9"/>
  <c r="E30" i="9"/>
  <c r="E31" i="9"/>
  <c r="E32" i="9"/>
  <c r="E33" i="9"/>
  <c r="E34" i="9"/>
  <c r="E35" i="9"/>
  <c r="E36" i="9"/>
  <c r="E37" i="9"/>
  <c r="E38" i="9"/>
  <c r="E20" i="9"/>
  <c r="D21" i="9"/>
  <c r="D22" i="9"/>
  <c r="D23" i="9"/>
  <c r="D24" i="9"/>
  <c r="D25" i="9"/>
  <c r="D26" i="9"/>
  <c r="D27" i="9"/>
  <c r="D28" i="9"/>
  <c r="D29" i="9"/>
  <c r="D30" i="9"/>
  <c r="D31" i="9"/>
  <c r="D32" i="9"/>
  <c r="D33" i="9"/>
  <c r="D34" i="9"/>
  <c r="D35" i="9"/>
  <c r="D36" i="9"/>
  <c r="D37" i="9"/>
  <c r="D38" i="9"/>
  <c r="D20" i="9"/>
  <c r="C21" i="9"/>
  <c r="C22" i="9"/>
  <c r="C23" i="9"/>
  <c r="C24" i="9"/>
  <c r="C25" i="9"/>
  <c r="C26" i="9"/>
  <c r="C27" i="9"/>
  <c r="C28" i="9"/>
  <c r="C29" i="9"/>
  <c r="C30" i="9"/>
  <c r="C31" i="9"/>
  <c r="C32" i="9"/>
  <c r="C33" i="9"/>
  <c r="C34" i="9"/>
  <c r="C35" i="9"/>
  <c r="C36" i="9"/>
  <c r="C37" i="9"/>
  <c r="C38" i="9"/>
  <c r="C20" i="9"/>
  <c r="E21" i="8"/>
  <c r="E22" i="8"/>
  <c r="E23" i="8"/>
  <c r="E24" i="8"/>
  <c r="E25" i="8"/>
  <c r="E26" i="8"/>
  <c r="E27" i="8"/>
  <c r="E28" i="8"/>
  <c r="E29" i="8"/>
  <c r="E30" i="8"/>
  <c r="E31" i="8"/>
  <c r="E32" i="8"/>
  <c r="E33" i="8"/>
  <c r="E34" i="8"/>
  <c r="E35" i="8"/>
  <c r="E36" i="8"/>
  <c r="E37" i="8"/>
  <c r="E38" i="8"/>
  <c r="E20" i="8"/>
  <c r="D21" i="8"/>
  <c r="D22" i="8"/>
  <c r="D23" i="8"/>
  <c r="D24" i="8"/>
  <c r="D25" i="8"/>
  <c r="D26" i="8"/>
  <c r="D27" i="8"/>
  <c r="D28" i="8"/>
  <c r="D29" i="8"/>
  <c r="D30" i="8"/>
  <c r="D31" i="8"/>
  <c r="D32" i="8"/>
  <c r="D33" i="8"/>
  <c r="D34" i="8"/>
  <c r="D35" i="8"/>
  <c r="D36" i="8"/>
  <c r="D37" i="8"/>
  <c r="D38" i="8"/>
  <c r="D20" i="8"/>
  <c r="C21" i="8"/>
  <c r="C22" i="8"/>
  <c r="C23" i="8"/>
  <c r="C24" i="8"/>
  <c r="C25" i="8"/>
  <c r="C26" i="8"/>
  <c r="C27" i="8"/>
  <c r="C28" i="8"/>
  <c r="C29" i="8"/>
  <c r="C30" i="8"/>
  <c r="C31" i="8"/>
  <c r="C32" i="8"/>
  <c r="C33" i="8"/>
  <c r="C34" i="8"/>
  <c r="C35" i="8"/>
  <c r="C36" i="8"/>
  <c r="C37" i="8"/>
  <c r="C38" i="8"/>
  <c r="C20" i="8"/>
  <c r="B19" i="7"/>
  <c r="C21" i="7"/>
  <c r="C22" i="7"/>
  <c r="C23" i="7"/>
  <c r="C24" i="7"/>
  <c r="C25" i="7"/>
  <c r="C26" i="7"/>
  <c r="C27" i="7"/>
  <c r="C28" i="7"/>
  <c r="C29" i="7"/>
  <c r="C30" i="7"/>
  <c r="C31" i="7"/>
  <c r="C32" i="7"/>
  <c r="C33" i="7"/>
  <c r="C34" i="7"/>
  <c r="C35" i="7"/>
  <c r="C36" i="7"/>
  <c r="C37" i="7"/>
  <c r="C38" i="7"/>
  <c r="C20" i="7"/>
  <c r="E21" i="6"/>
  <c r="E22" i="6"/>
  <c r="E23" i="6"/>
  <c r="E24" i="6"/>
  <c r="E25" i="6"/>
  <c r="E26" i="6"/>
  <c r="E27" i="6"/>
  <c r="E28" i="6"/>
  <c r="E29" i="6"/>
  <c r="E30" i="6"/>
  <c r="E31" i="6"/>
  <c r="E32" i="6"/>
  <c r="E33" i="6"/>
  <c r="E34" i="6"/>
  <c r="E35" i="6"/>
  <c r="E36" i="6"/>
  <c r="E37" i="6"/>
  <c r="E38" i="6"/>
  <c r="E20" i="6"/>
  <c r="D21" i="6"/>
  <c r="D22" i="6"/>
  <c r="D23" i="6"/>
  <c r="D24" i="6"/>
  <c r="D25" i="6"/>
  <c r="D26" i="6"/>
  <c r="D27" i="6"/>
  <c r="D28" i="6"/>
  <c r="D29" i="6"/>
  <c r="D30" i="6"/>
  <c r="D31" i="6"/>
  <c r="D32" i="6"/>
  <c r="D33" i="6"/>
  <c r="D34" i="6"/>
  <c r="D35" i="6"/>
  <c r="D36" i="6"/>
  <c r="D37" i="6"/>
  <c r="D38" i="6"/>
  <c r="D20" i="6"/>
  <c r="C21" i="6"/>
  <c r="C22" i="6"/>
  <c r="C23" i="6"/>
  <c r="C24" i="6"/>
  <c r="C25" i="6"/>
  <c r="C26" i="6"/>
  <c r="C27" i="6"/>
  <c r="C28" i="6"/>
  <c r="C29" i="6"/>
  <c r="C30" i="6"/>
  <c r="C31" i="6"/>
  <c r="C32" i="6"/>
  <c r="C33" i="6"/>
  <c r="C34" i="6"/>
  <c r="C35" i="6"/>
  <c r="C36" i="6"/>
  <c r="C37" i="6"/>
  <c r="C38" i="6"/>
  <c r="C20" i="6"/>
  <c r="E21" i="4"/>
  <c r="E22" i="4"/>
  <c r="E23" i="4"/>
  <c r="E24" i="4"/>
  <c r="E25" i="4"/>
  <c r="E26" i="4"/>
  <c r="E27" i="4"/>
  <c r="E28" i="4"/>
  <c r="E29" i="4"/>
  <c r="E30" i="4"/>
  <c r="E31" i="4"/>
  <c r="E32" i="4"/>
  <c r="E33" i="4"/>
  <c r="E34" i="4"/>
  <c r="E35" i="4"/>
  <c r="E36" i="4"/>
  <c r="E37" i="4"/>
  <c r="E38" i="4"/>
  <c r="E20" i="4"/>
  <c r="C21" i="4"/>
  <c r="C22" i="4"/>
  <c r="C23" i="4"/>
  <c r="C24" i="4"/>
  <c r="C25" i="4"/>
  <c r="C26" i="4"/>
  <c r="C27" i="4"/>
  <c r="C28" i="4"/>
  <c r="C29" i="4"/>
  <c r="C30" i="4"/>
  <c r="C31" i="4"/>
  <c r="C32" i="4"/>
  <c r="C33" i="4"/>
  <c r="C34" i="4"/>
  <c r="C35" i="4"/>
  <c r="C36" i="4"/>
  <c r="C37" i="4"/>
  <c r="C38" i="4"/>
  <c r="C20" i="4"/>
  <c r="D21" i="4"/>
  <c r="D22" i="4"/>
  <c r="D23" i="4"/>
  <c r="D24" i="4"/>
  <c r="D25" i="4"/>
  <c r="D26" i="4"/>
  <c r="D27" i="4"/>
  <c r="D28" i="4"/>
  <c r="D29" i="4"/>
  <c r="D30" i="4"/>
  <c r="D31" i="4"/>
  <c r="D32" i="4"/>
  <c r="D33" i="4"/>
  <c r="D34" i="4"/>
  <c r="D35" i="4"/>
  <c r="D36" i="4"/>
  <c r="D37" i="4"/>
  <c r="D38" i="4"/>
  <c r="D20" i="4"/>
  <c r="E21" i="7"/>
  <c r="E22" i="7"/>
  <c r="E23" i="7"/>
  <c r="E24" i="7"/>
  <c r="E25" i="7"/>
  <c r="E26" i="7"/>
  <c r="E27" i="7"/>
  <c r="E28" i="7"/>
  <c r="E29" i="7"/>
  <c r="E30" i="7"/>
  <c r="E31" i="7"/>
  <c r="E32" i="7"/>
  <c r="E33" i="7"/>
  <c r="E34" i="7"/>
  <c r="E35" i="7"/>
  <c r="E36" i="7"/>
  <c r="E37" i="7"/>
  <c r="E38" i="7"/>
  <c r="E20" i="7"/>
  <c r="D21" i="7"/>
  <c r="D22" i="7"/>
  <c r="D23" i="7"/>
  <c r="D24" i="7"/>
  <c r="D25" i="7"/>
  <c r="D26" i="7"/>
  <c r="D27" i="7"/>
  <c r="D30" i="7"/>
  <c r="D31" i="7"/>
  <c r="D32" i="7"/>
  <c r="D33" i="7"/>
  <c r="D34" i="7"/>
  <c r="D35" i="7"/>
  <c r="D36" i="7"/>
  <c r="D37" i="7"/>
  <c r="D38" i="7"/>
  <c r="D20" i="7"/>
  <c r="C2" i="10"/>
  <c r="C3" i="10"/>
  <c r="C1" i="10"/>
  <c r="C2" i="9"/>
  <c r="C3" i="9"/>
  <c r="C1" i="9"/>
  <c r="C2" i="8"/>
  <c r="C3" i="8"/>
  <c r="C1" i="8"/>
  <c r="C2" i="7"/>
  <c r="C3" i="7"/>
  <c r="C1" i="7"/>
  <c r="C2" i="6"/>
  <c r="C3" i="6"/>
  <c r="C1" i="6"/>
  <c r="C2" i="4"/>
  <c r="C3" i="4"/>
  <c r="C1" i="4"/>
  <c r="BN40" i="1"/>
  <c r="BN41" i="1"/>
  <c r="BN42" i="1"/>
  <c r="BN43" i="1"/>
  <c r="BN44" i="1"/>
  <c r="BN45" i="1"/>
  <c r="BN39" i="1"/>
  <c r="BK40" i="1"/>
  <c r="BK41" i="1"/>
  <c r="BK42" i="1"/>
  <c r="BK43" i="1"/>
  <c r="BK44" i="1"/>
  <c r="BK45" i="1"/>
  <c r="BK39" i="1"/>
  <c r="BH40" i="1"/>
  <c r="BH41" i="1"/>
  <c r="BH42" i="1"/>
  <c r="BH43" i="1"/>
  <c r="BH44" i="1"/>
  <c r="BH45" i="1"/>
  <c r="BH39" i="1"/>
  <c r="BO46" i="1" l="1"/>
  <c r="BL46" i="1"/>
  <c r="BI46" i="1"/>
  <c r="BE40" i="1"/>
  <c r="BE41" i="1"/>
  <c r="BE42" i="1"/>
  <c r="BE43" i="1"/>
  <c r="BE44" i="1"/>
  <c r="BE45" i="1"/>
  <c r="BE39" i="1"/>
  <c r="BB40" i="1"/>
  <c r="BB41" i="1"/>
  <c r="BB42" i="1"/>
  <c r="BB43" i="1"/>
  <c r="BB44" i="1"/>
  <c r="BB45" i="1"/>
  <c r="BB39" i="1"/>
  <c r="AW40" i="1"/>
  <c r="AW41" i="1"/>
  <c r="AW42" i="1"/>
  <c r="AW43" i="1"/>
  <c r="AW44" i="1"/>
  <c r="AW45" i="1"/>
  <c r="AW39" i="1"/>
  <c r="BF46" i="1" l="1"/>
  <c r="BC46" i="1"/>
  <c r="AX46" i="1"/>
  <c r="AT40" i="1"/>
  <c r="AT41" i="1"/>
  <c r="AT42" i="1"/>
  <c r="AT43" i="1"/>
  <c r="AT44" i="1"/>
  <c r="AT45" i="1"/>
  <c r="AT39" i="1"/>
  <c r="AQ40" i="1"/>
  <c r="AQ41" i="1"/>
  <c r="AQ42" i="1"/>
  <c r="AQ43" i="1"/>
  <c r="AQ44" i="1"/>
  <c r="AQ45" i="1"/>
  <c r="AQ39" i="1"/>
  <c r="AN40" i="1"/>
  <c r="AN41" i="1"/>
  <c r="AN42" i="1"/>
  <c r="AN43" i="1"/>
  <c r="AN44" i="1"/>
  <c r="AN45" i="1"/>
  <c r="AN39" i="1"/>
  <c r="AK40" i="1"/>
  <c r="AK41" i="1"/>
  <c r="AK42" i="1"/>
  <c r="AK43" i="1"/>
  <c r="AK44" i="1"/>
  <c r="AK45" i="1"/>
  <c r="AK39" i="1"/>
  <c r="AF40" i="1"/>
  <c r="AF41" i="1"/>
  <c r="AF42" i="1"/>
  <c r="AF43" i="1"/>
  <c r="AF44" i="1"/>
  <c r="AF45" i="1"/>
  <c r="AF39" i="1"/>
  <c r="AC40" i="1"/>
  <c r="AC41" i="1"/>
  <c r="AC42" i="1"/>
  <c r="AC43" i="1"/>
  <c r="AC44" i="1"/>
  <c r="AC45" i="1"/>
  <c r="AC39" i="1"/>
  <c r="Z40" i="1"/>
  <c r="Z41" i="1"/>
  <c r="Z42" i="1"/>
  <c r="Z43" i="1"/>
  <c r="Z44" i="1"/>
  <c r="Z45" i="1"/>
  <c r="Z39" i="1"/>
  <c r="W40" i="1"/>
  <c r="W41" i="1"/>
  <c r="W42" i="1"/>
  <c r="W43" i="1"/>
  <c r="W44" i="1"/>
  <c r="W45" i="1"/>
  <c r="W39" i="1"/>
  <c r="T40" i="1"/>
  <c r="T41" i="1"/>
  <c r="T42" i="1"/>
  <c r="T43" i="1"/>
  <c r="T44" i="1"/>
  <c r="T45" i="1"/>
  <c r="T39" i="1"/>
  <c r="O40" i="1"/>
  <c r="O41" i="1"/>
  <c r="O42" i="1"/>
  <c r="O43" i="1"/>
  <c r="O44" i="1"/>
  <c r="O45" i="1"/>
  <c r="O39" i="1"/>
  <c r="L40" i="1"/>
  <c r="L41" i="1"/>
  <c r="L42" i="1"/>
  <c r="L43" i="1"/>
  <c r="L44" i="1"/>
  <c r="L45" i="1"/>
  <c r="L39" i="1"/>
  <c r="I40" i="1"/>
  <c r="I41" i="1"/>
  <c r="I42" i="1"/>
  <c r="I43" i="1"/>
  <c r="I44" i="1"/>
  <c r="I45" i="1"/>
  <c r="I39" i="1"/>
  <c r="F40" i="1"/>
  <c r="F41" i="1"/>
  <c r="F42" i="1"/>
  <c r="F43" i="1"/>
  <c r="F44" i="1"/>
  <c r="F45" i="1"/>
  <c r="F39" i="1"/>
  <c r="C40" i="1"/>
  <c r="C41" i="1"/>
  <c r="C42" i="1"/>
  <c r="C43" i="1"/>
  <c r="C44" i="1"/>
  <c r="C45" i="1"/>
  <c r="C39" i="1"/>
  <c r="A40" i="1"/>
  <c r="A41" i="1"/>
  <c r="A42" i="1"/>
  <c r="A43" i="1"/>
  <c r="A44" i="1"/>
  <c r="A45" i="1"/>
  <c r="A39" i="1"/>
  <c r="BO55" i="1"/>
  <c r="BO54" i="1"/>
  <c r="BN54" i="1" s="1"/>
  <c r="BO53" i="1"/>
  <c r="BN53" i="1" s="1"/>
  <c r="BO52" i="1"/>
  <c r="BO51" i="1"/>
  <c r="BO50" i="1"/>
  <c r="BN55" i="1"/>
  <c r="BL55" i="1"/>
  <c r="BK55" i="1" s="1"/>
  <c r="BL54" i="1"/>
  <c r="BK54" i="1" s="1"/>
  <c r="BL53" i="1"/>
  <c r="BK53" i="1" s="1"/>
  <c r="BL52" i="1"/>
  <c r="BL51" i="1"/>
  <c r="BL50" i="1"/>
  <c r="BI55" i="1"/>
  <c r="BH55" i="1" s="1"/>
  <c r="BI54" i="1"/>
  <c r="BH54" i="1" s="1"/>
  <c r="BI53" i="1"/>
  <c r="BH53" i="1" s="1"/>
  <c r="BI52" i="1"/>
  <c r="BI51" i="1"/>
  <c r="BI50" i="1"/>
  <c r="BF55" i="1"/>
  <c r="BE55" i="1" s="1"/>
  <c r="BF54" i="1"/>
  <c r="BE54" i="1" s="1"/>
  <c r="BF53" i="1"/>
  <c r="BE53" i="1" s="1"/>
  <c r="BF52" i="1"/>
  <c r="BF51" i="1"/>
  <c r="BF50" i="1"/>
  <c r="BC55" i="1"/>
  <c r="BB55" i="1" s="1"/>
  <c r="BC54" i="1"/>
  <c r="BB54" i="1" s="1"/>
  <c r="BC53" i="1"/>
  <c r="BB53" i="1" s="1"/>
  <c r="BC52" i="1"/>
  <c r="BC51" i="1"/>
  <c r="BC50" i="1"/>
  <c r="AX55" i="1"/>
  <c r="AW55" i="1" s="1"/>
  <c r="AX54" i="1"/>
  <c r="AW54" i="1" s="1"/>
  <c r="AX53" i="1"/>
  <c r="AW53" i="1" s="1"/>
  <c r="AX52" i="1"/>
  <c r="AX51" i="1"/>
  <c r="AX50" i="1"/>
  <c r="AU55" i="1"/>
  <c r="AT55" i="1" s="1"/>
  <c r="AU54" i="1"/>
  <c r="AT54" i="1" s="1"/>
  <c r="AU53" i="1"/>
  <c r="AT53" i="1" s="1"/>
  <c r="AU52" i="1"/>
  <c r="AU51" i="1"/>
  <c r="AU50" i="1"/>
  <c r="AR55" i="1"/>
  <c r="AQ55" i="1" s="1"/>
  <c r="AR54" i="1"/>
  <c r="AQ54" i="1" s="1"/>
  <c r="AR53" i="1"/>
  <c r="AQ53" i="1" s="1"/>
  <c r="AR52" i="1"/>
  <c r="AR51" i="1"/>
  <c r="AR50" i="1"/>
  <c r="AO55" i="1"/>
  <c r="AN55" i="1" s="1"/>
  <c r="AO54" i="1"/>
  <c r="AN54" i="1" s="1"/>
  <c r="AO53" i="1"/>
  <c r="AN53" i="1" s="1"/>
  <c r="AO52" i="1"/>
  <c r="AO51" i="1"/>
  <c r="AO50" i="1"/>
  <c r="AL55" i="1"/>
  <c r="AK55" i="1" s="1"/>
  <c r="AL54" i="1"/>
  <c r="AK54" i="1" s="1"/>
  <c r="AL53" i="1"/>
  <c r="AK53" i="1" s="1"/>
  <c r="AL52" i="1"/>
  <c r="AL51" i="1"/>
  <c r="AL50" i="1"/>
  <c r="AG55" i="1"/>
  <c r="AF55" i="1" s="1"/>
  <c r="AG54" i="1"/>
  <c r="AF54" i="1" s="1"/>
  <c r="AG53" i="1"/>
  <c r="AF53" i="1" s="1"/>
  <c r="AG52" i="1"/>
  <c r="AG51" i="1"/>
  <c r="AG50" i="1"/>
  <c r="AD55" i="1"/>
  <c r="AC55" i="1" s="1"/>
  <c r="AD54" i="1"/>
  <c r="AC54" i="1" s="1"/>
  <c r="AD53" i="1"/>
  <c r="AC53" i="1" s="1"/>
  <c r="AD52" i="1"/>
  <c r="AD51" i="1"/>
  <c r="AD50" i="1"/>
  <c r="AA55" i="1"/>
  <c r="Z55" i="1" s="1"/>
  <c r="AA54" i="1"/>
  <c r="Z54" i="1" s="1"/>
  <c r="AA53" i="1"/>
  <c r="Z53" i="1" s="1"/>
  <c r="AA52" i="1"/>
  <c r="AA51" i="1"/>
  <c r="AA50" i="1"/>
  <c r="X50" i="1"/>
  <c r="X55" i="1"/>
  <c r="W55" i="1" s="1"/>
  <c r="X54" i="1"/>
  <c r="W54" i="1" s="1"/>
  <c r="X53" i="1"/>
  <c r="W53" i="1" s="1"/>
  <c r="X52" i="1"/>
  <c r="X51" i="1"/>
  <c r="U55" i="1"/>
  <c r="T55" i="1" s="1"/>
  <c r="U54" i="1"/>
  <c r="T54" i="1" s="1"/>
  <c r="U53" i="1"/>
  <c r="U52" i="1"/>
  <c r="U51" i="1"/>
  <c r="U50" i="1"/>
  <c r="T53" i="1"/>
  <c r="P55" i="1"/>
  <c r="O55" i="1" s="1"/>
  <c r="P54" i="1"/>
  <c r="O54" i="1" s="1"/>
  <c r="P53" i="1"/>
  <c r="O53" i="1" s="1"/>
  <c r="P52" i="1"/>
  <c r="P51" i="1"/>
  <c r="P50" i="1"/>
  <c r="M46" i="1" l="1"/>
  <c r="AG46" i="1"/>
  <c r="AD46" i="1"/>
  <c r="U46" i="1"/>
  <c r="X46" i="1"/>
  <c r="AR46" i="1"/>
  <c r="G46" i="1"/>
  <c r="AU46" i="1"/>
  <c r="AO46" i="1"/>
  <c r="AL46" i="1"/>
  <c r="AA46" i="1"/>
  <c r="P46" i="1"/>
  <c r="J46" i="1"/>
  <c r="D46" i="1"/>
  <c r="M55" i="1"/>
  <c r="L55" i="1" s="1"/>
  <c r="M54" i="1"/>
  <c r="L54" i="1" s="1"/>
  <c r="M53" i="1"/>
  <c r="L53" i="1" s="1"/>
  <c r="M52" i="1"/>
  <c r="M51" i="1"/>
  <c r="M50" i="1"/>
  <c r="J55" i="1"/>
  <c r="I55" i="1" s="1"/>
  <c r="J54" i="1"/>
  <c r="I54" i="1" s="1"/>
  <c r="J53" i="1"/>
  <c r="I53" i="1" s="1"/>
  <c r="J52" i="1"/>
  <c r="J51" i="1"/>
  <c r="J50" i="1"/>
  <c r="G55" i="1"/>
  <c r="F55" i="1" s="1"/>
  <c r="G54" i="1"/>
  <c r="F54" i="1" s="1"/>
  <c r="G53" i="1"/>
  <c r="F53" i="1" s="1"/>
  <c r="G52" i="1"/>
  <c r="G51" i="1"/>
  <c r="G50" i="1"/>
  <c r="D55" i="1"/>
  <c r="C55" i="1" s="1"/>
  <c r="D54" i="1"/>
  <c r="C54" i="1" s="1"/>
  <c r="D53" i="1"/>
  <c r="C53" i="1" s="1"/>
  <c r="L51" i="1" l="1"/>
  <c r="I51" i="1"/>
  <c r="F50" i="1"/>
  <c r="L50" i="1"/>
  <c r="S54" i="1"/>
  <c r="S53" i="1"/>
  <c r="D52" i="1"/>
  <c r="D51" i="1"/>
  <c r="C51" i="1" s="1"/>
  <c r="D50" i="1"/>
  <c r="C50" i="1" s="1"/>
  <c r="A55" i="1"/>
  <c r="A54" i="1"/>
  <c r="A53" i="1"/>
  <c r="A52" i="1"/>
  <c r="A51" i="1"/>
  <c r="A50" i="1"/>
  <c r="S52" i="1" l="1"/>
  <c r="B56" i="1"/>
  <c r="AF52" i="1"/>
  <c r="AC52" i="1"/>
  <c r="C52" i="1"/>
  <c r="F52" i="1"/>
  <c r="I52" i="1"/>
  <c r="L52" i="1"/>
  <c r="O52" i="1"/>
  <c r="BK52" i="1"/>
  <c r="BE52" i="1"/>
  <c r="AN52" i="1"/>
  <c r="Z52" i="1"/>
  <c r="AK52" i="1"/>
  <c r="BN52" i="1"/>
  <c r="BH52" i="1"/>
  <c r="W52" i="1"/>
  <c r="T52" i="1"/>
  <c r="AW52" i="1"/>
  <c r="AQ52" i="1"/>
  <c r="BB52" i="1"/>
  <c r="AT52" i="1"/>
  <c r="BK51" i="1"/>
  <c r="BB51" i="1"/>
  <c r="AW51" i="1"/>
  <c r="BN51" i="1"/>
  <c r="BH51" i="1"/>
  <c r="AC51" i="1"/>
  <c r="AN51" i="1"/>
  <c r="BE51" i="1"/>
  <c r="T51" i="1"/>
  <c r="AT51" i="1"/>
  <c r="O51" i="1"/>
  <c r="W51" i="1"/>
  <c r="Z51" i="1"/>
  <c r="AK51" i="1"/>
  <c r="AQ51" i="1"/>
  <c r="AF51" i="1"/>
  <c r="F51" i="1"/>
  <c r="AK50" i="1"/>
  <c r="W50" i="1"/>
  <c r="AT50" i="1"/>
  <c r="AN50" i="1"/>
  <c r="AC50" i="1"/>
  <c r="O50" i="1"/>
  <c r="AF50" i="1"/>
  <c r="BB50" i="1"/>
  <c r="BH50" i="1"/>
  <c r="BK50" i="1"/>
  <c r="BN50" i="1"/>
  <c r="AQ50" i="1"/>
  <c r="AW50" i="1"/>
  <c r="Z50" i="1"/>
  <c r="T50" i="1"/>
  <c r="BE50" i="1"/>
  <c r="I50" i="1"/>
  <c r="B38" i="10"/>
  <c r="B37" i="10"/>
  <c r="B36" i="10"/>
  <c r="B35" i="10"/>
  <c r="B34" i="10"/>
  <c r="B33" i="10"/>
  <c r="B32" i="10"/>
  <c r="B31" i="10"/>
  <c r="B30" i="10"/>
  <c r="B29" i="10"/>
  <c r="B28" i="10"/>
  <c r="B27" i="10"/>
  <c r="B26" i="10"/>
  <c r="B25" i="10"/>
  <c r="B24" i="10"/>
  <c r="B23" i="10"/>
  <c r="B22" i="10"/>
  <c r="B21" i="10"/>
  <c r="B20" i="10"/>
  <c r="B19" i="10"/>
  <c r="B38" i="9"/>
  <c r="B37" i="9"/>
  <c r="B36" i="9"/>
  <c r="B35" i="9"/>
  <c r="B34" i="9"/>
  <c r="B33" i="9"/>
  <c r="B32" i="9"/>
  <c r="B31" i="9"/>
  <c r="B30" i="9"/>
  <c r="B29" i="9"/>
  <c r="B28" i="9"/>
  <c r="B27" i="9"/>
  <c r="B26" i="9"/>
  <c r="B25" i="9"/>
  <c r="B24" i="9"/>
  <c r="B23" i="9"/>
  <c r="B22" i="9"/>
  <c r="B21" i="9"/>
  <c r="B20" i="9"/>
  <c r="B19" i="9"/>
  <c r="B38" i="8"/>
  <c r="B37" i="8"/>
  <c r="B36" i="8"/>
  <c r="B35" i="8"/>
  <c r="B34" i="8"/>
  <c r="B33" i="8"/>
  <c r="B32" i="8"/>
  <c r="B31" i="8"/>
  <c r="B30" i="8"/>
  <c r="B29" i="8"/>
  <c r="B28" i="8"/>
  <c r="B27" i="8"/>
  <c r="B26" i="8"/>
  <c r="B25" i="8"/>
  <c r="B24" i="8"/>
  <c r="B23" i="8"/>
  <c r="B22" i="8"/>
  <c r="B21" i="8"/>
  <c r="B20" i="8"/>
  <c r="B19" i="8"/>
  <c r="B38" i="7"/>
  <c r="B37" i="7"/>
  <c r="B36" i="7"/>
  <c r="B35" i="7"/>
  <c r="B34" i="7"/>
  <c r="B33" i="7"/>
  <c r="B32" i="7"/>
  <c r="B31" i="7"/>
  <c r="B30" i="7"/>
  <c r="B29" i="7"/>
  <c r="B28" i="7"/>
  <c r="B27" i="7"/>
  <c r="B26" i="7"/>
  <c r="B25" i="7"/>
  <c r="B24" i="7"/>
  <c r="B23" i="7"/>
  <c r="B22" i="7"/>
  <c r="B21" i="7"/>
  <c r="B20" i="7"/>
  <c r="B38" i="6"/>
  <c r="B37" i="6"/>
  <c r="B36" i="6"/>
  <c r="B35" i="6"/>
  <c r="B34" i="6"/>
  <c r="B33" i="6"/>
  <c r="B32" i="6"/>
  <c r="B31" i="6"/>
  <c r="B30" i="6"/>
  <c r="B29" i="6"/>
  <c r="B28" i="6"/>
  <c r="B27" i="6"/>
  <c r="B26" i="6"/>
  <c r="B25" i="6"/>
  <c r="B24" i="6"/>
  <c r="B23" i="6"/>
  <c r="B22" i="6"/>
  <c r="B21" i="6"/>
  <c r="B20" i="6"/>
  <c r="B19" i="6"/>
  <c r="B38" i="4" l="1"/>
  <c r="B37" i="4"/>
  <c r="B36" i="4"/>
  <c r="B35" i="4"/>
  <c r="B34" i="4"/>
  <c r="R10" i="5"/>
  <c r="B33" i="4"/>
  <c r="B32" i="4"/>
  <c r="B31" i="4"/>
  <c r="B30" i="4"/>
  <c r="B29" i="4"/>
  <c r="B28" i="4"/>
  <c r="B27" i="4"/>
  <c r="B26" i="4"/>
  <c r="B25" i="4"/>
  <c r="I10" i="5"/>
  <c r="B24" i="4"/>
  <c r="B23" i="4"/>
  <c r="B22" i="4"/>
  <c r="B21" i="4" l="1"/>
  <c r="B20" i="4"/>
  <c r="B19" i="4"/>
  <c r="V10" i="5"/>
  <c r="U10" i="5"/>
  <c r="T10" i="5"/>
  <c r="S10" i="5"/>
  <c r="Q10" i="5"/>
  <c r="P10" i="5"/>
  <c r="O10" i="5"/>
  <c r="N10" i="5"/>
  <c r="M10" i="5"/>
  <c r="L10" i="5"/>
  <c r="K10" i="5"/>
  <c r="J10" i="5"/>
  <c r="H10" i="5"/>
  <c r="G10" i="5"/>
  <c r="F10" i="5"/>
  <c r="E10" i="5"/>
  <c r="D10" i="5"/>
  <c r="C10" i="5"/>
  <c r="BA2" i="1"/>
  <c r="BA3" i="1"/>
  <c r="BA5" i="1"/>
  <c r="BA1" i="1"/>
  <c r="AJ2" i="1"/>
  <c r="AJ3" i="1"/>
  <c r="AJ5" i="1"/>
  <c r="AJ1" i="1"/>
  <c r="S2" i="1"/>
  <c r="S3" i="1"/>
  <c r="S5" i="1"/>
  <c r="S1" i="1"/>
  <c r="B2" i="5"/>
  <c r="B3" i="5"/>
  <c r="B4" i="5"/>
  <c r="B1" i="5"/>
  <c r="E28" i="1" l="1"/>
  <c r="E29" i="1" s="1"/>
  <c r="E30" i="1" s="1"/>
  <c r="H28" i="1"/>
  <c r="K28" i="1"/>
  <c r="K29" i="1" s="1"/>
  <c r="N28" i="1"/>
  <c r="N29" i="1" s="1"/>
  <c r="Q28" i="1"/>
  <c r="Q29" i="1" s="1"/>
  <c r="V28" i="1"/>
  <c r="V29" i="1" s="1"/>
  <c r="Y28" i="1"/>
  <c r="Y29" i="1" s="1"/>
  <c r="AB28" i="1"/>
  <c r="AB29" i="1" s="1"/>
  <c r="AE28" i="1"/>
  <c r="AE29" i="1" s="1"/>
  <c r="AH28" i="1"/>
  <c r="AH29" i="1" s="1"/>
  <c r="AM28" i="1"/>
  <c r="AM29" i="1" s="1"/>
  <c r="AP28" i="1"/>
  <c r="AP29" i="1" s="1"/>
  <c r="AS28" i="1"/>
  <c r="AS29" i="1" s="1"/>
  <c r="AV28" i="1"/>
  <c r="AV29" i="1" s="1"/>
  <c r="AY28" i="1"/>
  <c r="AY29" i="1" s="1"/>
  <c r="BD28" i="1"/>
  <c r="BD29" i="1" s="1"/>
  <c r="BG28" i="1"/>
  <c r="BG29" i="1" s="1"/>
  <c r="BJ28" i="1"/>
  <c r="BJ29" i="1" s="1"/>
  <c r="BM28" i="1"/>
  <c r="BM29" i="1" s="1"/>
  <c r="BP28" i="1"/>
  <c r="BP29" i="1" s="1"/>
  <c r="H29" i="1" l="1"/>
  <c r="H30" i="1" s="1"/>
  <c r="G8" i="2" s="1"/>
  <c r="BP30" i="1"/>
  <c r="G26" i="2" s="1"/>
  <c r="BM30" i="1"/>
  <c r="G25" i="2" s="1"/>
  <c r="BJ30" i="1"/>
  <c r="G24" i="2" s="1"/>
  <c r="BG30" i="1"/>
  <c r="G23" i="2" s="1"/>
  <c r="BD30" i="1"/>
  <c r="G22" i="2" s="1"/>
  <c r="AY30" i="1"/>
  <c r="G21" i="2" s="1"/>
  <c r="AV30" i="1"/>
  <c r="G20" i="2" s="1"/>
  <c r="AS30" i="1"/>
  <c r="G19" i="2" s="1"/>
  <c r="AP30" i="1"/>
  <c r="G18" i="2" s="1"/>
  <c r="AM30" i="1"/>
  <c r="G17" i="2" s="1"/>
  <c r="AH30" i="1"/>
  <c r="G16" i="2" s="1"/>
  <c r="AE30" i="1"/>
  <c r="G15" i="2" s="1"/>
  <c r="AB30" i="1"/>
  <c r="G14" i="2" s="1"/>
  <c r="Y30" i="1"/>
  <c r="G13" i="2" s="1"/>
  <c r="V30" i="1"/>
  <c r="G12" i="2" s="1"/>
  <c r="Q30" i="1"/>
  <c r="G11" i="2" s="1"/>
  <c r="N30" i="1"/>
  <c r="G10" i="2" s="1"/>
  <c r="K30" i="1"/>
  <c r="G9" i="2" s="1"/>
  <c r="G7" i="2"/>
  <c r="BM31" i="1"/>
  <c r="AE31" i="1"/>
  <c r="AC32" i="1" s="1"/>
  <c r="E31" i="1"/>
  <c r="C32" i="1" s="1"/>
  <c r="BA50" i="1"/>
  <c r="BA51" i="1"/>
  <c r="BA52" i="1"/>
  <c r="BA53" i="1"/>
  <c r="BA54" i="1"/>
  <c r="BA55" i="1"/>
  <c r="AZ50" i="1"/>
  <c r="AZ51" i="1"/>
  <c r="AZ52" i="1"/>
  <c r="AZ53" i="1"/>
  <c r="AZ54" i="1"/>
  <c r="AZ55" i="1"/>
  <c r="AJ52" i="1"/>
  <c r="AJ53" i="1"/>
  <c r="AJ54" i="1"/>
  <c r="AJ55" i="1"/>
  <c r="AI50" i="1"/>
  <c r="AI51" i="1"/>
  <c r="AI52" i="1"/>
  <c r="AI53" i="1"/>
  <c r="AI54" i="1"/>
  <c r="AI55" i="1"/>
  <c r="R52" i="1"/>
  <c r="R53" i="1"/>
  <c r="R54" i="1"/>
  <c r="R55" i="1"/>
  <c r="AI44" i="1"/>
  <c r="AZ44" i="1"/>
  <c r="AI43" i="1"/>
  <c r="AZ43" i="1"/>
  <c r="R40" i="1"/>
  <c r="R41" i="1"/>
  <c r="R42" i="1"/>
  <c r="R43" i="1"/>
  <c r="R44" i="1"/>
  <c r="R45" i="1"/>
  <c r="R39" i="1"/>
  <c r="AH31" i="1" l="1"/>
  <c r="AF32" i="1" s="1"/>
  <c r="BJ31" i="1"/>
  <c r="BH32" i="1" s="1"/>
  <c r="H31" i="1"/>
  <c r="F32" i="1" s="1"/>
  <c r="K31" i="1"/>
  <c r="I32" i="1" s="1"/>
  <c r="Q31" i="1"/>
  <c r="O32" i="1" s="1"/>
  <c r="V31" i="1"/>
  <c r="T32" i="1" s="1"/>
  <c r="Y31" i="1"/>
  <c r="W32" i="1" s="1"/>
  <c r="AM31" i="1"/>
  <c r="AK32" i="1" s="1"/>
  <c r="BG31" i="1"/>
  <c r="BE32" i="1" s="1"/>
  <c r="BP31" i="1"/>
  <c r="BN32" i="1" s="1"/>
  <c r="BD31" i="1"/>
  <c r="BB32" i="1" s="1"/>
  <c r="AY31" i="1"/>
  <c r="AW32" i="1" s="1"/>
  <c r="AV31" i="1"/>
  <c r="AT32" i="1" s="1"/>
  <c r="BJ35" i="1"/>
  <c r="AY34" i="1"/>
  <c r="BP35" i="1"/>
  <c r="K34" i="1"/>
  <c r="AS31" i="1"/>
  <c r="AQ32" i="1" s="1"/>
  <c r="AP31" i="1"/>
  <c r="AN32" i="1" s="1"/>
  <c r="AB31" i="1"/>
  <c r="Z32" i="1" s="1"/>
  <c r="Q35" i="1"/>
  <c r="AM34" i="1"/>
  <c r="E34" i="1"/>
  <c r="V35" i="1"/>
  <c r="N31" i="1"/>
  <c r="L32" i="1" s="1"/>
  <c r="Q34" i="1"/>
  <c r="N35" i="1"/>
  <c r="AE34" i="1"/>
  <c r="AV34" i="1"/>
  <c r="N34" i="1"/>
  <c r="AS34" i="1"/>
  <c r="AE35" i="1"/>
  <c r="BJ34" i="1"/>
  <c r="Y34" i="1"/>
  <c r="AB34" i="1"/>
  <c r="BM34" i="1"/>
  <c r="BD35" i="1"/>
  <c r="AH34" i="1"/>
  <c r="AM35" i="1"/>
  <c r="AS35" i="1"/>
  <c r="AP34" i="1"/>
  <c r="H34" i="1"/>
  <c r="E35" i="1"/>
  <c r="BM35" i="1"/>
  <c r="Y35" i="1"/>
  <c r="AB35" i="1"/>
  <c r="BG34" i="1"/>
  <c r="AH35" i="1"/>
  <c r="BP34" i="1"/>
  <c r="BD34" i="1"/>
  <c r="V34" i="1"/>
  <c r="H35" i="1"/>
  <c r="BL49" i="1"/>
  <c r="BF49" i="1"/>
  <c r="AY35" i="1"/>
  <c r="AP35" i="1"/>
  <c r="BC49" i="1"/>
  <c r="K35" i="1"/>
  <c r="BG35" i="1"/>
  <c r="AX49" i="1"/>
  <c r="AR49" i="1"/>
  <c r="AV35" i="1"/>
  <c r="AO49" i="1"/>
  <c r="AL49" i="1"/>
  <c r="AG49" i="1"/>
  <c r="AD49" i="1"/>
  <c r="X49" i="1"/>
  <c r="AA49" i="1"/>
  <c r="U49" i="1"/>
  <c r="P49" i="1"/>
  <c r="M49" i="1"/>
  <c r="G49" i="1"/>
  <c r="J49" i="1"/>
  <c r="D49" i="1"/>
  <c r="D7" i="2"/>
  <c r="BI49" i="1"/>
  <c r="BO49" i="1"/>
  <c r="AU49" i="1"/>
  <c r="F26" i="2"/>
  <c r="F25" i="2"/>
  <c r="F24" i="2"/>
  <c r="F23" i="2"/>
  <c r="F22" i="2"/>
  <c r="BA49" i="1"/>
  <c r="AZ49" i="1"/>
  <c r="AZ45" i="1"/>
  <c r="AZ42" i="1"/>
  <c r="AZ41" i="1"/>
  <c r="AZ40" i="1"/>
  <c r="AZ39" i="1"/>
  <c r="AZ5" i="1"/>
  <c r="AZ3" i="1"/>
  <c r="AZ2" i="1"/>
  <c r="AZ1" i="1"/>
  <c r="R50" i="1"/>
  <c r="R51" i="1"/>
  <c r="R49" i="1"/>
  <c r="AJ50" i="1"/>
  <c r="AJ51" i="1"/>
  <c r="AJ49" i="1"/>
  <c r="AI49" i="1"/>
  <c r="AI40" i="1"/>
  <c r="AI41" i="1"/>
  <c r="AI42" i="1"/>
  <c r="AI45" i="1"/>
  <c r="AI39" i="1"/>
  <c r="I22" i="2" l="1"/>
  <c r="L22" i="2"/>
  <c r="I24" i="2"/>
  <c r="L24" i="2"/>
  <c r="I26" i="2"/>
  <c r="L26" i="2"/>
  <c r="I23" i="2"/>
  <c r="L23" i="2"/>
  <c r="I25" i="2"/>
  <c r="L25" i="2"/>
  <c r="BK32" i="1"/>
  <c r="N19" i="3"/>
  <c r="L18" i="3"/>
  <c r="L19" i="3" s="1"/>
  <c r="P18" i="3"/>
  <c r="P19" i="3" s="1"/>
  <c r="O18" i="3"/>
  <c r="N18" i="3"/>
  <c r="M18" i="3"/>
  <c r="M19" i="3" s="1"/>
  <c r="B3" i="3"/>
  <c r="B4" i="3"/>
  <c r="B5" i="3"/>
  <c r="B6" i="3"/>
  <c r="B7" i="3"/>
  <c r="B8" i="3"/>
  <c r="B9" i="3"/>
  <c r="B10" i="3"/>
  <c r="B11" i="3"/>
  <c r="B2" i="3"/>
  <c r="J7" i="2" l="1"/>
  <c r="J20" i="2"/>
  <c r="J12" i="2"/>
  <c r="J11" i="2"/>
  <c r="J19" i="2"/>
  <c r="J16" i="2"/>
  <c r="J13" i="2"/>
  <c r="J22" i="2"/>
  <c r="J21" i="2"/>
  <c r="J26" i="2"/>
  <c r="J18" i="2"/>
  <c r="J10" i="2"/>
  <c r="J25" i="2"/>
  <c r="J17" i="2"/>
  <c r="J8" i="2"/>
  <c r="J14" i="2"/>
  <c r="J24" i="2"/>
  <c r="J23" i="2"/>
  <c r="J15" i="2"/>
  <c r="J9" i="2"/>
  <c r="O19" i="3"/>
  <c r="H19" i="3"/>
  <c r="J19" i="3"/>
  <c r="E19" i="3"/>
  <c r="F19" i="3"/>
  <c r="C19" i="3"/>
  <c r="D19" i="3"/>
  <c r="B19" i="3"/>
  <c r="K19" i="3"/>
  <c r="I19" i="3"/>
  <c r="G19" i="3"/>
  <c r="F21" i="2"/>
  <c r="I21" i="2" s="1"/>
  <c r="F20" i="2"/>
  <c r="L20" i="2" s="1"/>
  <c r="F19" i="2"/>
  <c r="I19" i="2" s="1"/>
  <c r="F18" i="2"/>
  <c r="L18" i="2" s="1"/>
  <c r="F17" i="2"/>
  <c r="I17" i="2" s="1"/>
  <c r="AI5" i="1"/>
  <c r="AI3" i="1"/>
  <c r="AI2" i="1"/>
  <c r="AI1" i="1"/>
  <c r="R5" i="1"/>
  <c r="R3" i="1"/>
  <c r="R2" i="1"/>
  <c r="R1" i="1"/>
  <c r="F16" i="2"/>
  <c r="I16" i="2" s="1"/>
  <c r="F15" i="2"/>
  <c r="L15" i="2" s="1"/>
  <c r="F14" i="2"/>
  <c r="L14" i="2" s="1"/>
  <c r="F13" i="2"/>
  <c r="I13" i="2" s="1"/>
  <c r="F12" i="2"/>
  <c r="I12" i="2" s="1"/>
  <c r="F11" i="2"/>
  <c r="I11" i="2" s="1"/>
  <c r="F10" i="2"/>
  <c r="L10" i="2" s="1"/>
  <c r="I18" i="2" l="1"/>
  <c r="I20" i="2"/>
  <c r="L21" i="2"/>
  <c r="L19" i="2"/>
  <c r="L17" i="2"/>
  <c r="L13" i="2"/>
  <c r="I10" i="2"/>
  <c r="I14" i="2"/>
  <c r="I15" i="2"/>
  <c r="L11" i="2"/>
  <c r="L16" i="2"/>
  <c r="L12" i="2"/>
  <c r="F9" i="2"/>
  <c r="F8" i="2"/>
  <c r="F7" i="2"/>
  <c r="I7" i="2" l="1"/>
  <c r="L7" i="2"/>
  <c r="I8" i="2"/>
  <c r="L8" i="2"/>
  <c r="I9" i="2"/>
  <c r="L9" i="2"/>
  <c r="C9" i="1" l="1"/>
  <c r="BE49" i="1" l="1"/>
  <c r="BE56" i="1" s="1"/>
  <c r="BK49" i="1"/>
  <c r="BK56" i="1" s="1"/>
  <c r="F49" i="1"/>
  <c r="F56" i="1" s="1"/>
  <c r="AC49" i="1"/>
  <c r="AC56" i="1" s="1"/>
  <c r="W49" i="1"/>
  <c r="W56" i="1" s="1"/>
  <c r="AQ49" i="1"/>
  <c r="AQ56" i="1" s="1"/>
  <c r="AK49" i="1"/>
  <c r="AK56" i="1" s="1"/>
  <c r="AN49" i="1"/>
  <c r="AN56" i="1" s="1"/>
  <c r="AW49" i="1"/>
  <c r="AW56" i="1" s="1"/>
  <c r="Z49" i="1"/>
  <c r="Z56" i="1" s="1"/>
  <c r="BH49" i="1"/>
  <c r="BH56" i="1" s="1"/>
  <c r="AT49" i="1"/>
  <c r="AT56" i="1" s="1"/>
  <c r="L49" i="1"/>
  <c r="L56" i="1" s="1"/>
  <c r="I49" i="1"/>
  <c r="I56" i="1" s="1"/>
  <c r="BB49" i="1"/>
  <c r="BB56" i="1" s="1"/>
  <c r="O49" i="1"/>
  <c r="O56" i="1" s="1"/>
  <c r="T49" i="1"/>
  <c r="T56" i="1" s="1"/>
  <c r="AF49" i="1"/>
  <c r="AF56" i="1" s="1"/>
  <c r="C49" i="1"/>
  <c r="BN49" i="1"/>
  <c r="BN56" i="1" s="1"/>
  <c r="M12" i="2" l="1"/>
  <c r="M10" i="2"/>
  <c r="M16" i="2"/>
  <c r="M11" i="2"/>
  <c r="M9" i="2"/>
  <c r="M20" i="2"/>
  <c r="M14" i="2"/>
  <c r="M18" i="2"/>
  <c r="M19" i="2"/>
  <c r="M15" i="2"/>
  <c r="M21" i="2"/>
  <c r="M17" i="2"/>
  <c r="M13" i="2"/>
  <c r="M8" i="2"/>
  <c r="C56" i="1"/>
  <c r="AP57" i="1" s="1"/>
  <c r="BP57" i="1" l="1"/>
  <c r="AV57" i="1"/>
  <c r="Y57" i="1"/>
  <c r="BJ57" i="1"/>
  <c r="E57" i="1"/>
  <c r="M7" i="2"/>
  <c r="K57" i="1"/>
  <c r="N57" i="1"/>
  <c r="BG57" i="1"/>
  <c r="BM57" i="1"/>
  <c r="AB57" i="1"/>
  <c r="AM57" i="1"/>
  <c r="AE57" i="1"/>
  <c r="AY57" i="1"/>
  <c r="BD57" i="1"/>
  <c r="H57" i="1"/>
  <c r="Q57" i="1"/>
  <c r="AH57" i="1"/>
  <c r="V57" i="1"/>
  <c r="AS57" i="1"/>
</calcChain>
</file>

<file path=xl/sharedStrings.xml><?xml version="1.0" encoding="utf-8"?>
<sst xmlns="http://schemas.openxmlformats.org/spreadsheetml/2006/main" count="618" uniqueCount="227">
  <si>
    <t>Offertdatum</t>
  </si>
  <si>
    <t>Offertsumme brutto</t>
  </si>
  <si>
    <t>abzüglich Rabatt</t>
  </si>
  <si>
    <t>Offertsumme netto</t>
  </si>
  <si>
    <t>MwSt</t>
  </si>
  <si>
    <t>Total inkl. MwSt</t>
  </si>
  <si>
    <t>Eignungskriterien</t>
  </si>
  <si>
    <t>Zuschlagskriterien</t>
  </si>
  <si>
    <t>ZK-1 Preis</t>
  </si>
  <si>
    <t>ZK-2 Bauprogramm</t>
  </si>
  <si>
    <t>ZK-3 Jugendförderung</t>
  </si>
  <si>
    <t>Total</t>
  </si>
  <si>
    <t>Bemerkung</t>
  </si>
  <si>
    <t>Antrag</t>
  </si>
  <si>
    <t>Begründung</t>
  </si>
  <si>
    <t>Rabatt</t>
  </si>
  <si>
    <t>Erfüllt</t>
  </si>
  <si>
    <t>Kommentar</t>
  </si>
  <si>
    <t>Gewichtung</t>
  </si>
  <si>
    <t>Note</t>
  </si>
  <si>
    <t>Punkte</t>
  </si>
  <si>
    <t>Rang</t>
  </si>
  <si>
    <t>Zugelassen</t>
  </si>
  <si>
    <t>Kostenvergleich</t>
  </si>
  <si>
    <t>Günstigstes Angebot</t>
  </si>
  <si>
    <t>Gewählte Preiskurve</t>
  </si>
  <si>
    <t>(0 Punkte bei 125% Mehrkosten gegenüber dem preisgünstigsten Angebot, 0.20 Punkte Abzug pro 1% Mehrkosten gegenüber dem preisgünstigsten Angebot)</t>
  </si>
  <si>
    <t>(0 Punkte bei 150% Mehrkosten gegenüber dem preisgünstigsten Angebot, 0.10 Punkte Abzug pro 1% Mehrkosten gegenüber dem preisgünstigsten Angebot)</t>
  </si>
  <si>
    <t>(0 Punkte bei 200% Mehrkosten gegenüber dem preisgünstigsten Angebot, 0.05 Punkte Abzug pro 1% Mehrkosten gegenüber dem preisgünstigsten Angebot)</t>
  </si>
  <si>
    <t>Übersicht Preiskurven (Minuspunkte sind möglich)</t>
  </si>
  <si>
    <t>Preisübersicht - Netto, inkl. MwSt</t>
  </si>
  <si>
    <t>Punkte nach Bewertung der Zuschlagskriterien</t>
  </si>
  <si>
    <t>Fachstelle Beschaffungswesen</t>
  </si>
  <si>
    <t>Bewertungsteam</t>
  </si>
  <si>
    <t>Firma</t>
  </si>
  <si>
    <t>Vorname</t>
  </si>
  <si>
    <t>Name</t>
  </si>
  <si>
    <t>FaBe</t>
  </si>
  <si>
    <t>Stand / Datum</t>
  </si>
  <si>
    <t>Objekt</t>
  </si>
  <si>
    <t>Projekt</t>
  </si>
  <si>
    <t>Arbeitsgattung</t>
  </si>
  <si>
    <t>Stadt Bern</t>
  </si>
  <si>
    <t>Direktion für Finanzen</t>
  </si>
  <si>
    <t>Personal und Informatik</t>
  </si>
  <si>
    <t>Ja</t>
  </si>
  <si>
    <t>Nein</t>
  </si>
  <si>
    <t>Nicht zugelassen</t>
  </si>
  <si>
    <t>Zuschlag an Unternehmen</t>
  </si>
  <si>
    <t>Bundesgasse 33</t>
  </si>
  <si>
    <t>3011 Bern</t>
  </si>
  <si>
    <t>Telefon 031 321 73 14 / Mail beschaffungswesen@bern.ch</t>
  </si>
  <si>
    <r>
      <t>WENN(ISTLEER(Offertvergleich!</t>
    </r>
    <r>
      <rPr>
        <sz val="10"/>
        <color rgb="FFFF0000"/>
        <rFont val="Arial"/>
        <family val="2"/>
      </rPr>
      <t>E25</t>
    </r>
    <r>
      <rPr>
        <sz val="10"/>
        <color theme="1"/>
        <rFont val="Arial"/>
        <family val="2"/>
      </rPr>
      <t>);"";5-(WENN(IDENTISCH(Offertvergleich!$B$7;Offertvergleich!$B$10);0.2;WENN(IDENTISCH(Offertvergleich!$B$7;Offertvergleich!$B$11);0.1;0.05))*(Offertvergleich!</t>
    </r>
    <r>
      <rPr>
        <sz val="10"/>
        <color rgb="FFFF0000"/>
        <rFont val="Arial"/>
        <family val="2"/>
      </rPr>
      <t>C29</t>
    </r>
    <r>
      <rPr>
        <sz val="10"/>
        <color theme="1"/>
        <rFont val="Arial"/>
        <family val="2"/>
      </rPr>
      <t>-MIN(Offertvergleich!C</t>
    </r>
    <r>
      <rPr>
        <sz val="10"/>
        <rFont val="Arial"/>
        <family val="2"/>
      </rPr>
      <t>$29</t>
    </r>
    <r>
      <rPr>
        <sz val="10"/>
        <color theme="1"/>
        <rFont val="Arial"/>
        <family val="2"/>
      </rPr>
      <t>:AF$29))/(MIN(Offertvergleich!C$29:AF$29)/100)))</t>
    </r>
  </si>
  <si>
    <r>
      <t>WENN(ISTLEER(Offertvergleich!</t>
    </r>
    <r>
      <rPr>
        <sz val="10"/>
        <color rgb="FFFF0000"/>
        <rFont val="Arial"/>
        <family val="2"/>
      </rPr>
      <t>H25</t>
    </r>
    <r>
      <rPr>
        <sz val="10"/>
        <color theme="1"/>
        <rFont val="Arial"/>
        <family val="2"/>
      </rPr>
      <t>);"";5-(WENN(IDENTISCH(Offertvergleich!$B$7;Offertvergleich!$B$10);0.2;WENN(IDENTISCH(Offertvergleich!$B$7;Offertvergleich!$B$11);0.1;0.05))*(Offertvergleich!</t>
    </r>
    <r>
      <rPr>
        <sz val="10"/>
        <color rgb="FFFF0000"/>
        <rFont val="Arial"/>
        <family val="2"/>
      </rPr>
      <t>F29</t>
    </r>
    <r>
      <rPr>
        <sz val="10"/>
        <color theme="1"/>
        <rFont val="Arial"/>
        <family val="2"/>
      </rPr>
      <t>-MIN(Offertvergleich!C$29:AF$29))/(MIN(Offertvergleich!C$29:AF$29)/100)))</t>
    </r>
  </si>
  <si>
    <t>Formeln für die Berechnung "Note nach Preis" (sichtbare Anpassungen)</t>
  </si>
  <si>
    <t>Rang nach Bewertung</t>
  </si>
  <si>
    <t>In der Rangliste darf keine Null "0" vorkommen. Sicherstellen, dass keine "0" einfliesst!!</t>
  </si>
  <si>
    <t>Zahlenformat in Zelle L18: Benutzerdefiniert 0;-0;;@</t>
  </si>
  <si>
    <t>WENN(ISTLEER(AY25);"";5-(WENN(IDENTISCH($B$7;$B$10);0.2;WENN(IDENTISCH($B$7;$B$11);0.1;0.05))*(AW29-MIN(Datenblatt!G$12:G$26))/(MIN(Datenblatt!G$12:G$26)/100)))</t>
  </si>
  <si>
    <t>WENN(ISTLEER(BP25);"";5-(WENN(IDENTISCH($B$7;$B$10);0.2;WENN(IDENTISCH($B$7;$B$11);0.1;0.05))*(BN29-MIN(Datenblatt!$G12:$G$31))/(MIN(Datenblatt!$G12:$G31)/100)))</t>
  </si>
  <si>
    <t>Differenz zum günstigsten Preis (ohne MwSt)</t>
  </si>
  <si>
    <t>Beschreibung</t>
  </si>
  <si>
    <t>Angaben zu Datum und Gültigkeit der Zertifizierung und Kopie des Zertifikates ISO 14001 oder wenn die Unternehmung nicht nach ISO 14001 zertifiziert ist, Angaben zum unternehmenseigenen Umweltmanagement.</t>
  </si>
  <si>
    <t>Schriftliche Bestätigung, dass der/die eingesetzte/r Ob-jektleiter/in die Ausbildung zur/zum eidg. anerkannten Ge-bäudereiniger/in erfolgreich abgeschlossen hat.</t>
  </si>
  <si>
    <t>Teilnahme an der obligatorischen Begehung/Besichtigung</t>
  </si>
  <si>
    <t>EK-1 Qualitätsmanagement</t>
  </si>
  <si>
    <t>EK-2 Umweltmanagement</t>
  </si>
  <si>
    <t>EK-3 Finanzielle Nachweise</t>
  </si>
  <si>
    <t>EK-4 Personelle Ressourcen</t>
  </si>
  <si>
    <t>EK-5 Fachkompetenz Mandatsleiter</t>
  </si>
  <si>
    <t>EK-6 Referenz</t>
  </si>
  <si>
    <t>EK-7 Begehung</t>
  </si>
  <si>
    <t>Abgabe Bauprogramm der offerierten Leistungen (maximal 1x A3)</t>
  </si>
  <si>
    <t>- Aufgrund der eingereichten Angaben
- Maximale Seitenzahl eingehalten
- Umfang der abgebildeten Termine
- Plausibilität
- Einhalten der Vorgaben
- Aufgedeckte Konflikte</t>
  </si>
  <si>
    <t>Welche Punkte werden bewertet</t>
  </si>
  <si>
    <r>
      <t xml:space="preserve">Ausführliche und nachvollziehbare Begründung der Benotung.
</t>
    </r>
    <r>
      <rPr>
        <sz val="8"/>
        <color theme="1"/>
        <rFont val="Arial"/>
        <family val="2"/>
      </rPr>
      <t>- Warum erhält das Unternehmen die Note 5?
- Welche Punkte führen zu welchem Abzug von der Note 5?
- Warum wurde die Note 0 oder 1 vergeben?)</t>
    </r>
  </si>
  <si>
    <t>Bezeichnung
Zuschlagskriterium</t>
  </si>
  <si>
    <t>Beschreibung 
Zuschlagskriterium</t>
  </si>
  <si>
    <t>Das beigelegte Bauprogramm geht nicht auf die in der Projektbeschreibung formulierten Gegebenheiten ein und ignoriert die Auflage zur Staffelung der einzelnen Notausgänge (8 Stk.) in einem aufeinander folgenden Ablauf.
Es schlägt eine Etappierung vor, die 3 Notausgänge in einer Etappe vorsieht.
Dies ist aus Sicherheitsgründen der Personensicherheit nicht realisierbar.</t>
  </si>
  <si>
    <t>Unternehmen</t>
  </si>
  <si>
    <t>Es wurde kein Bauprogramm beigelegt.</t>
  </si>
  <si>
    <t>Das eingereichte Bauprogramm ist detailliert genug um daraus eine Plausibilität ableiten zu können. Die Vorgaben zur Staffelung wurden eingehalten.
Für den Gesamtprojektverlauf ist damit eine hinreichende Basis geschaffen worden.
Die Note 5 wurde nicht erreicht, da ein detailliertes Tagesprogramm mit z.B. Angaben zum Ausschalen der Betonwerke fehlt.</t>
  </si>
  <si>
    <t>Notenskala</t>
  </si>
  <si>
    <t>Zwischennoten sind zulässig.</t>
  </si>
  <si>
    <t>5 ausgezeichnet</t>
  </si>
  <si>
    <t>4 gut</t>
  </si>
  <si>
    <t>3 genügend</t>
  </si>
  <si>
    <t>2 teilweise ungenügend</t>
  </si>
  <si>
    <t>1 ungenügend</t>
  </si>
  <si>
    <t>0 keine Angaben</t>
  </si>
  <si>
    <t>- Die grün gefärbten Zellen müssen bearbeitet / ausgefüllt werden.</t>
  </si>
  <si>
    <t>Das Unternehmen ist geeignet und kann für die weitere Auswertung zugelassen werden</t>
  </si>
  <si>
    <t>Angaben zu Datum und Gültigkeit der Zertifizierung und Kopie des Zertifikates ISO 9001 oder wenn die Unternehmung nicht nach ISO 9001 zertifiziert ist, Angaben zum unternehmenseigenen Qualitäts-sicherungssystem.</t>
  </si>
  <si>
    <t>Folgende finanzielle Nachweise sind zu erbringen:
- Bestätigung des Mindestumsatzes von 2 Mio. CHF pro Jahr
- Schriftliche Auskunft der Hausbank zur aktuellen Bonität des Unternehmens
- Bestätigung, dass sich das Unternehmen nicht in einem Insolvenzverfahren befindet (Konkurs, Nachlassverfahren oder Konkursaufschub)</t>
  </si>
  <si>
    <t>Schriftliche Bestätigung, dass das eingesetzte Personal folgende Anforderungen erfüllt:
1. Gute Deutschkenntnisse (mündlich)
2. Korrekter und freundlicher Umgang mit Kunden
3. Kann den Stadtplan lesen und Auskunft geben
4. Protokollieren von div. Ereignissen (in deutscher Sprache)
5. Fachkenntnisse in der Reinigung sowie handwerkliches Geschick</t>
  </si>
  <si>
    <t xml:space="preserve">Angabe von 2 Referenzen (Firma, Referenzperson), nicht älter als 3 Jahre, mit ähnlichem Leistungsumfang
- Eine Referenz muss zwingend Einkauf/Verkauf von Hygieneartikel beinhalten
- Eine Referenz muss zwingend Präsenz in betreuten Sanitär-einrichtungen beinhalten
- Beide Referenzen müssen ein mind. Auftragsvolumen von CHF 80'000 pro Jahr haben.
</t>
  </si>
  <si>
    <t>Beim Verfahren zugelassen</t>
  </si>
  <si>
    <t>Hinweise zum Vorgehen:</t>
  </si>
  <si>
    <t>Nachvollziehbare Begründung mit Angabe, was unternommen wurde</t>
  </si>
  <si>
    <t>Hinweise zum Vorgehen</t>
  </si>
  <si>
    <t>- Die grün markierten Zellen können bearbeitet werden. Der bereits erfasste Text dient ausschliesslich als Beispiel.</t>
  </si>
  <si>
    <t>- Das Unternehmen gilt als geeignet, wenn alle Eignungskriterien mit "ja" beantwortet sind!</t>
  </si>
  <si>
    <t>- Wenn ein Eignungskriterium nicht erfüllt ist, muss geklärt werden, ob das Unternehmen das Eignungskriterium noch erfüllen kann.</t>
  </si>
  <si>
    <t>- Kann ein Unternehmen ein Eignungskriterium nicht erfüllen, muss ein Rechtliches Gehör versendet und das Unternehmen vom Verfahren ausgeschlossen werden.</t>
  </si>
  <si>
    <t>- Muss ein Unternehmen vom Verfahren ausgeschlossen werden, muss unten eine nachvollziehbare Begründung, mit Angabe was unternommen wurde, erfasst werden.</t>
  </si>
  <si>
    <t>- Der bereits erfasste Text in den grünen Zellen dient ausschliesslich als Beispiel. In dieser Form muss der Text erfasst und die Bewertung durchgeführt werden.</t>
  </si>
  <si>
    <t>- Wurde ein gefordertes Dokument für die Bewertung nicht eingereicht, darf dieses nicht nachgefordert werden.</t>
  </si>
  <si>
    <t>- Das Nichteinreichen von geforderten Dokumenten führt zu einer Note 0 (0 Punkte).</t>
  </si>
  <si>
    <t>- Die Begründung für die Benotung muss ausführlich und nachvollziehbar erfasst werden. Fehlt diese, kann die Bewertung nicht unterschrieben werden.</t>
  </si>
  <si>
    <t>Abgabe Vorschlag wie die Jugendförderung umgesetzt wird.</t>
  </si>
  <si>
    <t>- Wie erfolgt der Einsatz
- Maximale Seitenzahl eingehalten
- Plausibilität
- Am Bau beteiligte Jugendliche
- Einhalten der Vorgaben</t>
  </si>
  <si>
    <t>Es wurden Angaben zu den im Betrieb arbeitenden Jugendlichen und Auszubildenden mit Name und Jahrgang gemacht und der Wille zur Beteiligung an der Baustelle im Rahmen der möglichen Arbeitszeiten und Schulabwesenheiten gemacht.
Es fehlen detaillierte Angaben zu Baustellenpräsenz und Schulabwesenheit,
Gruppenstärke (Anzahl Personen auf dem Bau) und damit ein nachvollziehbarer Prozentanteil der Jugendlichen.</t>
  </si>
  <si>
    <t>Es wurden keine Angaben zu Jugendlichen und/oder Auszubildenden eingereicht.</t>
  </si>
  <si>
    <t>ZK-4 Bezeichnung</t>
  </si>
  <si>
    <t>ZK-5 Bezeichnung</t>
  </si>
  <si>
    <t>ZK-6 Bezeichnung</t>
  </si>
  <si>
    <t>ZK-7 Bezeichnung</t>
  </si>
  <si>
    <t>Die nachfolgenden Schritte sollen das Ausfüllen von diesem Bewertungsformular erleichtern.</t>
  </si>
  <si>
    <t>Offertvergleich</t>
  </si>
  <si>
    <t>- Die grün markierten Zellen müssen bearbeitet werden.</t>
  </si>
  <si>
    <t>Heizungsbauer AG</t>
  </si>
  <si>
    <t>Begründung, warum ein Unternehmen nicht zugelassen werden kann</t>
  </si>
  <si>
    <t>Rang nach Preis (ohne MwSt)</t>
  </si>
  <si>
    <t>U1</t>
  </si>
  <si>
    <t>U2</t>
  </si>
  <si>
    <t>U3</t>
  </si>
  <si>
    <t>U4</t>
  </si>
  <si>
    <t>U5</t>
  </si>
  <si>
    <t>U6</t>
  </si>
  <si>
    <t>U7</t>
  </si>
  <si>
    <t>U8</t>
  </si>
  <si>
    <t>U9</t>
  </si>
  <si>
    <t>U10</t>
  </si>
  <si>
    <t>U11</t>
  </si>
  <si>
    <t>U12</t>
  </si>
  <si>
    <t>U13</t>
  </si>
  <si>
    <t>U14</t>
  </si>
  <si>
    <t>U15</t>
  </si>
  <si>
    <t>U16</t>
  </si>
  <si>
    <t>U17</t>
  </si>
  <si>
    <t>U18</t>
  </si>
  <si>
    <t>U19</t>
  </si>
  <si>
    <t>U20</t>
  </si>
  <si>
    <t>Note nach Preis (inkl. MwSt)</t>
  </si>
  <si>
    <t>Gewichtung Zuschlagskriterium 2</t>
  </si>
  <si>
    <t>Gewichtung Zuschlagskriterium 3</t>
  </si>
  <si>
    <t>Gewichtung Zuschlagskriterium 4</t>
  </si>
  <si>
    <t>Gewichtung Zuschlagskriterium 5</t>
  </si>
  <si>
    <t>Gewichtung Zuschlagskriterium 6</t>
  </si>
  <si>
    <t>Gewichtung Zuschlagskriterium 7</t>
  </si>
  <si>
    <r>
      <t xml:space="preserve">- Vor Kontaktaufnahme mit den Anbieter*innen muss </t>
    </r>
    <r>
      <rPr>
        <b/>
        <u/>
        <sz val="8"/>
        <color rgb="FFFF0000"/>
        <rFont val="Arial"/>
        <family val="2"/>
      </rPr>
      <t>immer</t>
    </r>
    <r>
      <rPr>
        <sz val="8"/>
        <color rgb="FFFF0000"/>
        <rFont val="Arial"/>
        <family val="2"/>
      </rPr>
      <t xml:space="preserve"> der/die zuständige Verfahrensleiter*in kontaktiert und informiert werden!</t>
    </r>
  </si>
  <si>
    <t>Anbieterin</t>
  </si>
  <si>
    <t>Auftraggeberin</t>
  </si>
  <si>
    <t>Externe Begleitung</t>
  </si>
  <si>
    <t>Unterschrift</t>
  </si>
  <si>
    <t>Reserve (Funktion erfassen)</t>
  </si>
  <si>
    <t>Eingabetermin</t>
  </si>
  <si>
    <t xml:space="preserve">  Der Betrag 0.00 führt zu einer falschen Rangliste.</t>
  </si>
  <si>
    <t>Weitere (Funktion erfassen)</t>
  </si>
  <si>
    <t>Ort, Datum</t>
  </si>
  <si>
    <t xml:space="preserve">Heizungsbauer AG hat nicht an der obligatorischen Begehung teilgenommen. Es wurde das Rechtliche Gehör versendet. </t>
  </si>
  <si>
    <r>
      <t xml:space="preserve">  (Offertsumme brutto) der erfasste Betrag </t>
    </r>
    <r>
      <rPr>
        <b/>
        <u/>
        <sz val="8"/>
        <color rgb="FFFF0000"/>
        <rFont val="Arial"/>
        <family val="2"/>
      </rPr>
      <t>gelöscht</t>
    </r>
    <r>
      <rPr>
        <sz val="8"/>
        <color rgb="FFFF0000"/>
        <rFont val="Arial"/>
        <family val="2"/>
      </rPr>
      <t xml:space="preserve"> werden.   </t>
    </r>
  </si>
  <si>
    <t>Besprochen und kontrolliert</t>
  </si>
  <si>
    <t>Textfeld zur freien Verfügung</t>
  </si>
  <si>
    <t>In den nebenstehenden Feldern muss unter jedem Unternehmen der Name der Anbieterin, 
der Subunternehmerin / Subunternehmerinnen 
und - wenn vorhanden - der ARGE-Partnerinnen erfasst werden.</t>
  </si>
  <si>
    <t>Es wurden Angaben zu den im Betrieb arbeitenden Jugendlichen und Auszubildenden mit Name und Jahrgang gemacht und der Wille zur Beteiligung an der Baustelle im Rahmen der möglichen Arbeitszeiten und Schulabwesenheiten gemacht.
Detaillierte Angaben zu Baustellenpräsenz und Schulabwesenheit,
Gruppenstärke (Anzahl Personen auf dem Bau) und damit ein nachvollziehbarer Prozentanteil der Jugendlichen.</t>
  </si>
  <si>
    <t>Kostenvoranschlag bewirtschaftet</t>
  </si>
  <si>
    <t>Wo</t>
  </si>
  <si>
    <t>Was</t>
  </si>
  <si>
    <t>Erledigt</t>
  </si>
  <si>
    <t>Zeile 6 "Kostenvoranschlag bewirtschaftet" erfassen</t>
  </si>
  <si>
    <t>Register Eignungskriterien</t>
  </si>
  <si>
    <t>Spalte A "Eignungskriterien"/"Firma" fixieren (damit die Eignungskriterien und die Firma sichtbar sind)</t>
  </si>
  <si>
    <t>Register Zuschlagskriterien</t>
  </si>
  <si>
    <t>Spalte B "Unternehmen" fixieren (Zeile 17 - Bezeichung der Spalten - fixiert belassen)</t>
  </si>
  <si>
    <t>Spalte G "Note" mit zwei Nachkommastellen formatieren</t>
  </si>
  <si>
    <t>Einfügen einer Zeile für die Baunebenkosten (BNK), Formeln anpassen</t>
  </si>
  <si>
    <t>In den rot eingerahmten Zellen "Hinweis zum Vorgehen" muss neu die Zeile 27 erfasst werden</t>
  </si>
  <si>
    <t>Anpassung Mehrwertsteuer-Satz auf 8.1%</t>
  </si>
  <si>
    <t>Fusszeile anpassen</t>
  </si>
  <si>
    <t>Korrekte Version erfassen (Seitenlayout - Seite einrichten - Kopf/Fusszeile)</t>
  </si>
  <si>
    <t>ok</t>
  </si>
  <si>
    <t>- Ist ein Unternehmen nicht geeignet muss in Zeile 27</t>
  </si>
  <si>
    <t>abzüglich allgemeiner Bauabzug</t>
  </si>
  <si>
    <t>Registerblätter</t>
  </si>
  <si>
    <t>Nicht benötige Register ausblenden, Registerblätter schützen, Arbeitsmappe schützen mit Kennwort</t>
  </si>
  <si>
    <t>Allg. Bauabzug</t>
  </si>
  <si>
    <t>MwS</t>
  </si>
  <si>
    <t>Ansprechperson: Heinz Muster, 031 399 99 99, heinz.muster@liste.ch
Hier können auch Hinweise zu Bewertung/Auswertung des Angebotes erfasst werden.</t>
  </si>
  <si>
    <t>Die beantragte Unternehmung reichte das vorteilhafteste Angebot ein.</t>
  </si>
  <si>
    <t>- In Zeile 18 das federführende Unternehmen erfassen.</t>
  </si>
  <si>
    <t>Test</t>
  </si>
  <si>
    <t>▪</t>
  </si>
  <si>
    <t>Die grün markierten Zellen können bearbeitet werden, alle anderen Zellen sind schreibgeschützt.</t>
  </si>
  <si>
    <t>Preiskurve erfassen (Zelle B9). Im Normallfall wird die Preiskurve 150% erfasst.</t>
  </si>
  <si>
    <t>In den Zeilen 19-24 müssen unter jedem erfassten (federführenden) Unternehmen die Subunternehmen und/oder die ARGE-Partner erfasst werden - wenn vorhanden.
Anstelle von Subunternehmen / ARGE-Partner kann auch die Adresse vom anbietenden Unternehmen erfasst werden.</t>
  </si>
  <si>
    <t>Eingabe Offertpreis brutto, Rabatt, allgemeiner Bauabzug und aktueller Mehrwertsteuersatz.</t>
  </si>
  <si>
    <t>Objekt, Projekt, Arbeitsgattung und Eingabetermin gemäss Submiss sowie Kostenvoranschlag bewirtschaftet und Angabe Datum der Erfassung (Zeilen 1 bis 6).</t>
  </si>
  <si>
    <t>In Zeile 18 (Anbieterin) das federführende Unternehmen erfassen (U1 bis U20 überschreiben).
Der Name vom erfassten Unternehmen wird in die Arbeitsblätter "Eignungskriterien" und "Bewertung ZK-2" bis "Bewertung ZK-7" übertragen.</t>
  </si>
  <si>
    <t>Datum der Anbieterofferte eingeben (Zeile 25).</t>
  </si>
  <si>
    <t>Die Kommentare bei den Eignungskriterien können erst erfasst werden, wenn die Eignungsprüfung durchgeführt wurde (Arbeitsblatt "Eignungskriterien").</t>
  </si>
  <si>
    <t>Gewichtung Preis gemäss Ausschreibung eingeben (Zelle B49).</t>
  </si>
  <si>
    <t>In den Zeilen 59-63 können Bemerkungen/Hinweise zum Angebot oder auch zur durchgeführten Bewertung/Auswertung eingegeben werden.</t>
  </si>
  <si>
    <t>Ort und Datum, an welchem der Bewertungsentwurf besprochen und kontrolliert wurde.
An der Bewertung muss immer mindestens der Bewerter (externe Begleitung), der Projektleiter der Stadt Bern und die Fachstelle Beschaffungswesen (Verfahrensleiter) teilnehmen.</t>
  </si>
  <si>
    <t>Eingabe Unternehmen, an welches der Zuschlag erfolgen soll.</t>
  </si>
  <si>
    <t>Begründung, warum der Zuschlag an das Unternehmen erfolgen soll. Im Normalfall kann der Beispielsatz belassen werden.</t>
  </si>
  <si>
    <t>Erfassen von Vorname und Name in den dafür vorgesehenen Zellen.</t>
  </si>
  <si>
    <t>Falls vorhanden: "Weitere Funktionen" oder "Reserve Funktion" in den dafür vorgesehenen Zellen erfassen.</t>
  </si>
  <si>
    <t>Bewertungsteam in den dafür vorgesehenen Zellen erfassen (Zeilen 11-15, ab Spalte J).</t>
  </si>
  <si>
    <t>Arbeitsblatt Offertvergleich</t>
  </si>
  <si>
    <t>Arbeitsblatt Eignungskriterien</t>
  </si>
  <si>
    <t>Die Hinweise zum Ausfüllen des Arbeitsblattes müssen aufmerksam durchgelesen werden.</t>
  </si>
  <si>
    <t>Bearbeiten der Zellen "C11" bis und mit "V17" mittels Dropdown-Auswahl.</t>
  </si>
  <si>
    <t>Arbeitsblätter Bewertung ZK-2 bis Bewertung ZK-7</t>
  </si>
  <si>
    <t>Der nachfolgende Beschrieb gilt für alle Arbeitsblätter ZK-2 bis ZK-7</t>
  </si>
  <si>
    <t>Eingeben Gewichtung Zuschlagskriterium gemäss Ausschreibung (Zelle C9).</t>
  </si>
  <si>
    <t>Eingeben der Bezeichnung vom Zuschlagskriterium gemäss Ausschreibung (Zelle C19).
(Diese Eingabe kopiert sich in alle darunterliegenden Zellen.)</t>
  </si>
  <si>
    <t>Beschreibung Zuschlagskriterium gemäss Ausschreibung (Zelle D19).
(Diese Eingabe kopiert sich in alle darunterliegenden Zellen.)</t>
  </si>
  <si>
    <t>Beschreiben / Aufzählen, was genau bewertet wird (Zelle E19).
(Diese Eingabe kopiert sich in alle darunterliegenden Zellen.)</t>
  </si>
  <si>
    <t>Erfassen der Note in Spalte G.</t>
  </si>
  <si>
    <t>Erfassen einer nachvollziehbaren Begründung, was zu dieser Notenvergabe geführt hat (Spalte H).
Es muss ersichtlich sein, warum das Unternehmen die Note 5 erhält oder was zu den Abzügen bei der Notenvergabe geführt hat. Es muss auch nachvollziehbar sein, warum die Note 0 oder 1 vergeben wurde. 
Diese Informationen sind zwingend für die Sitzung der Beschaffungskommission.</t>
  </si>
  <si>
    <t>Erfassen der Eignungskriterien EK-1 bis EK-7 (Spalte A) gemäss Ausschreibung. Zu jedem Eignungskriterium muss ebenfalls die Beschreibung erfasst werden (Spalte B).
Der bereits erfasste Text in den Zellen dient ausschliesslich als Beispiel. In den meisten Fällen ist es so, dass weniger als 7 Eignungskriterien verlangt werden. Es müssen die Eignungskriterien gemäss Ausschreibung eingesetzt werden. Die anderen als Beispiel aufgeführten Eignungs-kriterien, welche nicht benötigt werden, müssen gelöscht werden.</t>
  </si>
  <si>
    <t>Wenn alle Eignungskriterien erfüllt sind, ist das Unternehmen zugelassen. In der Zeile 19 muss ausgewählt werden, ob das Unternehmen zugelassen ist oder nicht.
Ist ein Unternehmen nicht zugelassen, muss diesem das Rechtliche Gehör gewährt werden.</t>
  </si>
  <si>
    <r>
      <t xml:space="preserve">Falls ein Unternehmen nicht zugelassen werden kann, muss in Spalte "A" das Unternehmen und in der danebenliegenden Spalte eine nachvollziehbare Begründung erfasst werden, warum das Unternehmen nicht zugelassen werden kann.
Bitte immer beachten, dass solchen Unternehmen das Rechtliche Gehör gewährt werden muss. Das Unternehmen kann innert 7 Tagen seine Stellungnahme einreichen. Es kommt immer wieder vor, dass die Unternehmen nach Einreichung der Stellungnahme nicht ausgeschlossen werden und weiterhin im Verfahren bleiben.
</t>
    </r>
    <r>
      <rPr>
        <sz val="10"/>
        <color rgb="FFFF5353"/>
        <rFont val="Arial"/>
        <family val="2"/>
      </rPr>
      <t>Achtung, bei einem Rechtlichen Gehör hat das Unternehmen 7 Tage Zeit, eine Stellungnahme einzureichen. Diese 7 Tage können den ganzen Beschaffungsprozess im ungünstigsten Fall verlängern und die Beschaffung kann erst an einer späteren Beschaffungskommissionssitzung vorgestellt werden!</t>
    </r>
  </si>
  <si>
    <t>Daten erfassen und prüfen, ob die Ergebnisse korrekt sind</t>
  </si>
  <si>
    <t xml:space="preserve">Offertvergleich </t>
  </si>
  <si>
    <t>Neue Zeilengliederung (Zeilen 01-17 als Gruppe markieren)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</si>
</sst>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9" x14ac:knownFonts="1">
    <font>
      <sz val="10"/>
      <color theme="1"/>
      <name val="Arial"/>
      <family val="2"/>
    </font>
    <font>
      <sz val="8"/>
      <color theme="1"/>
      <name val="Arial"/>
      <family val="2"/>
    </font>
    <font>
      <sz val="8"/>
      <name val="Arial"/>
      <family val="2"/>
    </font>
    <font>
      <sz val="8"/>
      <color rgb="FFFF0000"/>
      <name val="Arial"/>
      <family val="2"/>
    </font>
    <font>
      <b/>
      <sz val="10"/>
      <color theme="1"/>
      <name val="Arial"/>
      <family val="2"/>
    </font>
    <font>
      <b/>
      <sz val="10"/>
      <name val="Arial"/>
      <family val="2"/>
    </font>
    <font>
      <b/>
      <sz val="8"/>
      <color theme="1"/>
      <name val="Arial"/>
      <family val="2"/>
    </font>
    <font>
      <b/>
      <sz val="8"/>
      <name val="Arial"/>
      <family val="2"/>
    </font>
    <font>
      <sz val="6"/>
      <color theme="1"/>
      <name val="Arial"/>
      <family val="2"/>
    </font>
    <font>
      <sz val="10"/>
      <color rgb="FFFF0000"/>
      <name val="Arial"/>
      <family val="2"/>
    </font>
    <font>
      <sz val="10"/>
      <name val="Arial"/>
      <family val="2"/>
    </font>
    <font>
      <b/>
      <sz val="6"/>
      <color theme="1"/>
      <name val="Arial"/>
      <family val="2"/>
    </font>
    <font>
      <b/>
      <sz val="20"/>
      <color theme="1"/>
      <name val="Arial"/>
      <family val="2"/>
    </font>
    <font>
      <b/>
      <u/>
      <sz val="8"/>
      <color rgb="FFFF0000"/>
      <name val="Arial"/>
      <family val="2"/>
    </font>
    <font>
      <sz val="5"/>
      <name val="Arial"/>
      <family val="2"/>
    </font>
    <font>
      <b/>
      <sz val="10"/>
      <color theme="0"/>
      <name val="Arial"/>
      <family val="2"/>
    </font>
    <font>
      <sz val="10"/>
      <color theme="0"/>
      <name val="Arial"/>
      <family val="2"/>
    </font>
    <font>
      <b/>
      <sz val="12"/>
      <color theme="1"/>
      <name val="Arial"/>
      <family val="2"/>
    </font>
    <font>
      <sz val="10"/>
      <color rgb="FFFF5353"/>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7030A0"/>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0" fillId="0" borderId="0"/>
  </cellStyleXfs>
  <cellXfs count="328">
    <xf numFmtId="0" fontId="0" fillId="0" borderId="0" xfId="0"/>
    <xf numFmtId="165" fontId="1" fillId="0" borderId="8" xfId="0" applyNumberFormat="1" applyFont="1" applyBorder="1"/>
    <xf numFmtId="1" fontId="1" fillId="3" borderId="0" xfId="0" applyNumberFormat="1" applyFont="1" applyFill="1"/>
    <xf numFmtId="166" fontId="1" fillId="0" borderId="8" xfId="0" applyNumberFormat="1" applyFont="1" applyBorder="1"/>
    <xf numFmtId="166" fontId="0" fillId="0" borderId="0" xfId="0" applyNumberFormat="1"/>
    <xf numFmtId="0" fontId="1" fillId="0" borderId="0" xfId="0" applyFont="1" applyAlignment="1" applyProtection="1">
      <alignment horizontal="left" vertical="top"/>
      <protection hidden="1"/>
    </xf>
    <xf numFmtId="0" fontId="1" fillId="0" borderId="0" xfId="0" applyFont="1" applyProtection="1">
      <protection hidden="1"/>
    </xf>
    <xf numFmtId="0" fontId="2" fillId="0" borderId="0" xfId="0" applyFont="1" applyProtection="1">
      <protection hidden="1"/>
    </xf>
    <xf numFmtId="0" fontId="3" fillId="0" borderId="0" xfId="0" applyFont="1" applyProtection="1">
      <protection hidden="1"/>
    </xf>
    <xf numFmtId="0" fontId="6" fillId="0" borderId="0" xfId="0" applyFont="1" applyAlignment="1" applyProtection="1">
      <alignment horizontal="left" indent="4"/>
      <protection hidden="1"/>
    </xf>
    <xf numFmtId="0" fontId="1" fillId="0" borderId="0" xfId="0" applyFont="1" applyAlignment="1" applyProtection="1">
      <alignment horizontal="left" indent="4"/>
      <protection hidden="1"/>
    </xf>
    <xf numFmtId="4" fontId="1" fillId="0" borderId="0" xfId="0" applyNumberFormat="1" applyFont="1" applyProtection="1">
      <protection hidden="1"/>
    </xf>
    <xf numFmtId="0" fontId="2" fillId="0" borderId="4" xfId="0" applyFont="1" applyBorder="1" applyProtection="1">
      <protection hidden="1"/>
    </xf>
    <xf numFmtId="0" fontId="2" fillId="0" borderId="3" xfId="0" applyFont="1" applyBorder="1" applyAlignment="1" applyProtection="1">
      <alignment horizontal="left" vertical="center"/>
      <protection hidden="1"/>
    </xf>
    <xf numFmtId="0" fontId="2" fillId="0" borderId="3" xfId="0" applyFont="1" applyBorder="1" applyProtection="1">
      <protection hidden="1"/>
    </xf>
    <xf numFmtId="4" fontId="2" fillId="0" borderId="3" xfId="0" applyNumberFormat="1" applyFont="1" applyBorder="1" applyProtection="1">
      <protection hidden="1"/>
    </xf>
    <xf numFmtId="0" fontId="7" fillId="0" borderId="4" xfId="0" applyFont="1" applyBorder="1" applyProtection="1">
      <protection hidden="1"/>
    </xf>
    <xf numFmtId="9" fontId="7" fillId="0" borderId="3" xfId="0" applyNumberFormat="1" applyFont="1" applyBorder="1" applyProtection="1">
      <protection hidden="1"/>
    </xf>
    <xf numFmtId="0" fontId="7" fillId="0" borderId="3" xfId="0" applyFont="1" applyBorder="1" applyProtection="1">
      <protection hidden="1"/>
    </xf>
    <xf numFmtId="4" fontId="7" fillId="0" borderId="3" xfId="0" applyNumberFormat="1" applyFont="1" applyBorder="1" applyProtection="1">
      <protection hidden="1"/>
    </xf>
    <xf numFmtId="0" fontId="7" fillId="0" borderId="9" xfId="0" applyFont="1" applyBorder="1" applyProtection="1">
      <protection hidden="1"/>
    </xf>
    <xf numFmtId="0" fontId="3" fillId="0" borderId="1" xfId="0" applyFont="1" applyBorder="1" applyProtection="1">
      <protection hidden="1"/>
    </xf>
    <xf numFmtId="9" fontId="3" fillId="0" borderId="0" xfId="0" applyNumberFormat="1" applyFont="1" applyProtection="1">
      <protection hidden="1"/>
    </xf>
    <xf numFmtId="0" fontId="1" fillId="0" borderId="2" xfId="0" applyFont="1" applyBorder="1" applyProtection="1">
      <protection hidden="1"/>
    </xf>
    <xf numFmtId="0" fontId="1" fillId="0" borderId="1" xfId="0" applyFont="1" applyBorder="1" applyProtection="1">
      <protection hidden="1"/>
    </xf>
    <xf numFmtId="9" fontId="2" fillId="0" borderId="0" xfId="0" applyNumberFormat="1" applyFont="1" applyAlignment="1" applyProtection="1">
      <alignment horizontal="center" vertical="center"/>
      <protection hidden="1"/>
    </xf>
    <xf numFmtId="9" fontId="2" fillId="0" borderId="0" xfId="0" applyNumberFormat="1" applyFont="1" applyAlignment="1" applyProtection="1">
      <alignment horizontal="right" indent="1"/>
      <protection hidden="1"/>
    </xf>
    <xf numFmtId="9" fontId="2" fillId="0" borderId="1" xfId="0" applyNumberFormat="1" applyFont="1" applyBorder="1" applyProtection="1">
      <protection hidden="1"/>
    </xf>
    <xf numFmtId="0" fontId="1" fillId="0" borderId="8" xfId="0" applyFont="1" applyBorder="1" applyProtection="1">
      <protection hidden="1"/>
    </xf>
    <xf numFmtId="0" fontId="2" fillId="0" borderId="7" xfId="0" applyFont="1" applyBorder="1" applyProtection="1">
      <protection hidden="1"/>
    </xf>
    <xf numFmtId="0" fontId="1" fillId="0" borderId="7" xfId="0" applyFont="1" applyBorder="1" applyProtection="1">
      <protection hidden="1"/>
    </xf>
    <xf numFmtId="4" fontId="1" fillId="0" borderId="7" xfId="0" applyNumberFormat="1" applyFont="1" applyBorder="1" applyProtection="1">
      <protection hidden="1"/>
    </xf>
    <xf numFmtId="9" fontId="2" fillId="0" borderId="7" xfId="0" applyNumberFormat="1" applyFont="1" applyBorder="1" applyAlignment="1" applyProtection="1">
      <alignment horizontal="right" indent="1"/>
      <protection hidden="1"/>
    </xf>
    <xf numFmtId="0" fontId="1" fillId="0" borderId="10" xfId="0" applyFont="1" applyBorder="1" applyProtection="1">
      <protection hidden="1"/>
    </xf>
    <xf numFmtId="9" fontId="2" fillId="0" borderId="8" xfId="0" applyNumberFormat="1" applyFont="1" applyBorder="1" applyProtection="1">
      <protection hidden="1"/>
    </xf>
    <xf numFmtId="0" fontId="3" fillId="0" borderId="7" xfId="0" applyFont="1" applyBorder="1" applyProtection="1">
      <protection hidden="1"/>
    </xf>
    <xf numFmtId="9" fontId="2" fillId="0" borderId="7" xfId="0" applyNumberFormat="1" applyFont="1" applyBorder="1" applyProtection="1">
      <protection hidden="1"/>
    </xf>
    <xf numFmtId="0" fontId="8" fillId="0" borderId="0" xfId="0" applyFont="1" applyAlignment="1" applyProtection="1">
      <alignment horizontal="left"/>
      <protection hidden="1"/>
    </xf>
    <xf numFmtId="4" fontId="8" fillId="0" borderId="0" xfId="0" applyNumberFormat="1" applyFont="1" applyAlignment="1" applyProtection="1">
      <alignment horizontal="left"/>
      <protection hidden="1"/>
    </xf>
    <xf numFmtId="0" fontId="1" fillId="0" borderId="4"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4" fontId="1" fillId="0" borderId="2" xfId="0" applyNumberFormat="1" applyFont="1" applyBorder="1" applyAlignment="1" applyProtection="1">
      <alignment horizontal="left" vertical="top"/>
      <protection hidden="1"/>
    </xf>
    <xf numFmtId="4" fontId="1" fillId="0" borderId="10" xfId="0" applyNumberFormat="1" applyFont="1" applyBorder="1" applyAlignment="1" applyProtection="1">
      <alignment horizontal="left" vertical="top"/>
      <protection hidden="1"/>
    </xf>
    <xf numFmtId="0" fontId="1" fillId="0" borderId="4" xfId="0" applyFont="1" applyBorder="1" applyProtection="1">
      <protection hidden="1"/>
    </xf>
    <xf numFmtId="0" fontId="1" fillId="0" borderId="3" xfId="0" applyFont="1" applyBorder="1" applyProtection="1">
      <protection hidden="1"/>
    </xf>
    <xf numFmtId="4" fontId="1" fillId="0" borderId="2" xfId="0" applyNumberFormat="1" applyFont="1" applyBorder="1" applyProtection="1">
      <protection hidden="1"/>
    </xf>
    <xf numFmtId="4" fontId="1" fillId="0" borderId="9" xfId="0" applyNumberFormat="1" applyFont="1" applyBorder="1" applyProtection="1">
      <protection hidden="1"/>
    </xf>
    <xf numFmtId="4" fontId="1" fillId="0" borderId="3" xfId="0" applyNumberFormat="1" applyFont="1" applyBorder="1" applyProtection="1">
      <protection hidden="1"/>
    </xf>
    <xf numFmtId="3" fontId="1" fillId="0" borderId="10" xfId="0" applyNumberFormat="1" applyFont="1" applyBorder="1" applyProtection="1">
      <protection hidden="1"/>
    </xf>
    <xf numFmtId="3" fontId="1" fillId="0" borderId="7" xfId="0" applyNumberFormat="1" applyFont="1" applyBorder="1" applyProtection="1">
      <protection hidden="1"/>
    </xf>
    <xf numFmtId="0" fontId="6"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9" xfId="0" applyFont="1" applyBorder="1" applyProtection="1">
      <protection hidden="1"/>
    </xf>
    <xf numFmtId="0" fontId="1" fillId="0" borderId="4" xfId="0" applyFont="1" applyBorder="1" applyAlignment="1" applyProtection="1">
      <alignment horizontal="left"/>
      <protection hidden="1"/>
    </xf>
    <xf numFmtId="0" fontId="1" fillId="0" borderId="2" xfId="0" applyFont="1" applyBorder="1" applyAlignment="1" applyProtection="1">
      <alignment horizontal="left" vertical="top"/>
      <protection hidden="1"/>
    </xf>
    <xf numFmtId="0" fontId="1" fillId="0" borderId="0" xfId="0" applyFont="1" applyAlignment="1" applyProtection="1">
      <alignment horizontal="center"/>
      <protection hidden="1"/>
    </xf>
    <xf numFmtId="166" fontId="1" fillId="0" borderId="1" xfId="0" applyNumberFormat="1" applyFont="1" applyBorder="1" applyAlignment="1" applyProtection="1">
      <alignment horizontal="left"/>
      <protection hidden="1"/>
    </xf>
    <xf numFmtId="166" fontId="1" fillId="0" borderId="1" xfId="0" applyNumberFormat="1" applyFont="1" applyBorder="1" applyProtection="1">
      <protection hidden="1"/>
    </xf>
    <xf numFmtId="0" fontId="1" fillId="0" borderId="10" xfId="0" applyFont="1" applyBorder="1" applyAlignment="1" applyProtection="1">
      <alignment horizontal="left" vertical="top"/>
      <protection hidden="1"/>
    </xf>
    <xf numFmtId="0" fontId="1" fillId="0" borderId="8" xfId="0" applyFont="1" applyBorder="1" applyAlignment="1" applyProtection="1">
      <alignment horizontal="center"/>
      <protection hidden="1"/>
    </xf>
    <xf numFmtId="166" fontId="1" fillId="0" borderId="8" xfId="0" applyNumberFormat="1" applyFont="1" applyBorder="1" applyProtection="1">
      <protection hidden="1"/>
    </xf>
    <xf numFmtId="166" fontId="1" fillId="0" borderId="8" xfId="0" applyNumberFormat="1" applyFont="1" applyBorder="1" applyAlignment="1" applyProtection="1">
      <alignment horizontal="left"/>
      <protection hidden="1"/>
    </xf>
    <xf numFmtId="0" fontId="1" fillId="0" borderId="6" xfId="0" applyFont="1" applyBorder="1" applyProtection="1">
      <protection hidden="1"/>
    </xf>
    <xf numFmtId="0" fontId="1" fillId="0" borderId="17" xfId="0" applyFont="1" applyBorder="1" applyProtection="1">
      <protection hidden="1"/>
    </xf>
    <xf numFmtId="0" fontId="1" fillId="0" borderId="5" xfId="0" applyFont="1" applyBorder="1" applyProtection="1">
      <protection hidden="1"/>
    </xf>
    <xf numFmtId="0" fontId="9" fillId="0" borderId="0" xfId="0" applyFont="1" applyAlignment="1" applyProtection="1">
      <alignment vertical="center"/>
      <protection hidden="1"/>
    </xf>
    <xf numFmtId="0" fontId="6" fillId="0" borderId="6" xfId="0" applyFont="1" applyBorder="1" applyAlignment="1" applyProtection="1">
      <alignment horizontal="left" vertical="top"/>
      <protection hidden="1"/>
    </xf>
    <xf numFmtId="0" fontId="1" fillId="0" borderId="5" xfId="0" applyFont="1" applyBorder="1" applyAlignment="1" applyProtection="1">
      <alignment horizontal="right"/>
      <protection hidden="1"/>
    </xf>
    <xf numFmtId="165" fontId="1" fillId="0" borderId="1" xfId="0" applyNumberFormat="1" applyFont="1" applyBorder="1" applyProtection="1">
      <protection hidden="1"/>
    </xf>
    <xf numFmtId="2" fontId="1" fillId="0" borderId="1" xfId="0" applyNumberFormat="1" applyFont="1" applyBorder="1" applyProtection="1">
      <protection hidden="1"/>
    </xf>
    <xf numFmtId="0" fontId="1" fillId="0" borderId="1" xfId="0" applyFont="1" applyBorder="1" applyAlignment="1" applyProtection="1">
      <alignment horizontal="left"/>
      <protection hidden="1"/>
    </xf>
    <xf numFmtId="9" fontId="1" fillId="0" borderId="0" xfId="0" applyNumberFormat="1" applyFont="1" applyProtection="1">
      <protection hidden="1"/>
    </xf>
    <xf numFmtId="9" fontId="1" fillId="0" borderId="10" xfId="0" applyNumberFormat="1" applyFont="1" applyBorder="1" applyProtection="1">
      <protection hidden="1"/>
    </xf>
    <xf numFmtId="165" fontId="1" fillId="0" borderId="13" xfId="0" applyNumberFormat="1" applyFont="1" applyBorder="1" applyProtection="1">
      <protection hidden="1"/>
    </xf>
    <xf numFmtId="2" fontId="1" fillId="0" borderId="13" xfId="0" applyNumberFormat="1" applyFont="1" applyBorder="1" applyProtection="1">
      <protection hidden="1"/>
    </xf>
    <xf numFmtId="9" fontId="6" fillId="0" borderId="7" xfId="0" applyNumberFormat="1" applyFont="1" applyBorder="1" applyProtection="1">
      <protection hidden="1"/>
    </xf>
    <xf numFmtId="165" fontId="1" fillId="0" borderId="8" xfId="0" applyNumberFormat="1" applyFont="1" applyBorder="1" applyProtection="1">
      <protection hidden="1"/>
    </xf>
    <xf numFmtId="0" fontId="1" fillId="0" borderId="12" xfId="0" applyFont="1" applyBorder="1" applyProtection="1">
      <protection hidden="1"/>
    </xf>
    <xf numFmtId="165" fontId="1" fillId="0" borderId="10" xfId="0" applyNumberFormat="1" applyFont="1" applyBorder="1" applyProtection="1">
      <protection hidden="1"/>
    </xf>
    <xf numFmtId="165" fontId="1" fillId="0" borderId="17" xfId="0" applyNumberFormat="1" applyFont="1" applyBorder="1" applyProtection="1">
      <protection hidden="1"/>
    </xf>
    <xf numFmtId="1" fontId="6" fillId="0" borderId="0" xfId="0" applyNumberFormat="1" applyFont="1" applyAlignment="1" applyProtection="1">
      <alignment horizontal="left" vertical="top"/>
      <protection hidden="1"/>
    </xf>
    <xf numFmtId="1" fontId="6" fillId="0" borderId="0" xfId="0" applyNumberFormat="1" applyFont="1" applyProtection="1">
      <protection hidden="1"/>
    </xf>
    <xf numFmtId="1" fontId="1" fillId="0" borderId="0" xfId="0" applyNumberFormat="1" applyFont="1" applyProtection="1">
      <protection hidden="1"/>
    </xf>
    <xf numFmtId="1" fontId="6" fillId="0" borderId="13" xfId="0" applyNumberFormat="1" applyFont="1" applyBorder="1" applyAlignment="1" applyProtection="1">
      <alignment horizontal="center" vertical="center"/>
      <protection hidden="1"/>
    </xf>
    <xf numFmtId="4" fontId="1" fillId="0" borderId="3" xfId="0" applyNumberFormat="1" applyFont="1" applyBorder="1" applyAlignment="1" applyProtection="1">
      <alignment horizontal="left" vertical="top"/>
      <protection hidden="1"/>
    </xf>
    <xf numFmtId="4" fontId="1" fillId="0" borderId="9" xfId="0" applyNumberFormat="1" applyFont="1" applyBorder="1" applyAlignment="1" applyProtection="1">
      <alignment horizontal="left" vertical="top"/>
      <protection hidden="1"/>
    </xf>
    <xf numFmtId="0" fontId="6" fillId="0" borderId="1" xfId="0" applyFont="1" applyBorder="1" applyAlignment="1" applyProtection="1">
      <alignment horizontal="left" vertical="top"/>
      <protection hidden="1"/>
    </xf>
    <xf numFmtId="4" fontId="1" fillId="0" borderId="0" xfId="0" applyNumberFormat="1" applyFont="1" applyAlignment="1" applyProtection="1">
      <alignment horizontal="left" vertical="top"/>
      <protection hidden="1"/>
    </xf>
    <xf numFmtId="4" fontId="1" fillId="0" borderId="7" xfId="0" applyNumberFormat="1"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4" fontId="1" fillId="0" borderId="16" xfId="0" applyNumberFormat="1" applyFont="1" applyBorder="1" applyAlignment="1" applyProtection="1">
      <alignment horizontal="left" vertical="top"/>
      <protection hidden="1"/>
    </xf>
    <xf numFmtId="0" fontId="8" fillId="0" borderId="0" xfId="0" applyFont="1" applyProtection="1">
      <protection hidden="1"/>
    </xf>
    <xf numFmtId="0" fontId="1" fillId="0" borderId="0" xfId="0" quotePrefix="1" applyFont="1" applyProtection="1">
      <protection hidden="1"/>
    </xf>
    <xf numFmtId="0" fontId="6" fillId="0" borderId="0" xfId="0" applyFont="1" applyAlignment="1" applyProtection="1">
      <alignment horizontal="left" vertical="top"/>
      <protection hidden="1"/>
    </xf>
    <xf numFmtId="49" fontId="1" fillId="0" borderId="0" xfId="0" applyNumberFormat="1" applyFont="1" applyAlignment="1" applyProtection="1">
      <alignment horizontal="left" vertical="top"/>
      <protection hidden="1"/>
    </xf>
    <xf numFmtId="0" fontId="6"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center"/>
      <protection hidden="1"/>
    </xf>
    <xf numFmtId="0" fontId="1" fillId="0" borderId="0" xfId="0" quotePrefix="1" applyFont="1" applyAlignment="1" applyProtection="1">
      <alignment horizontal="left" vertical="top"/>
      <protection hidden="1"/>
    </xf>
    <xf numFmtId="0" fontId="0" fillId="0" borderId="0" xfId="0" applyProtection="1">
      <protection hidden="1"/>
    </xf>
    <xf numFmtId="165" fontId="0" fillId="0" borderId="0" xfId="0" applyNumberFormat="1" applyProtection="1">
      <protection hidden="1"/>
    </xf>
    <xf numFmtId="0" fontId="0" fillId="0" borderId="0" xfId="0" applyAlignment="1" applyProtection="1">
      <alignment horizontal="center" vertical="top"/>
      <protection hidden="1"/>
    </xf>
    <xf numFmtId="49" fontId="0" fillId="0" borderId="0" xfId="0" applyNumberFormat="1" applyProtection="1">
      <protection hidden="1"/>
    </xf>
    <xf numFmtId="0" fontId="11" fillId="0" borderId="0" xfId="0" applyFont="1" applyAlignment="1" applyProtection="1">
      <alignment vertical="top"/>
      <protection hidden="1"/>
    </xf>
    <xf numFmtId="0" fontId="6" fillId="0" borderId="18" xfId="0" applyFont="1" applyBorder="1" applyAlignment="1" applyProtection="1">
      <alignment vertical="top"/>
      <protection hidden="1"/>
    </xf>
    <xf numFmtId="0" fontId="6" fillId="0" borderId="18" xfId="0" applyFont="1" applyBorder="1" applyAlignment="1" applyProtection="1">
      <alignment horizontal="left" vertical="top" wrapText="1"/>
      <protection hidden="1"/>
    </xf>
    <xf numFmtId="0" fontId="6" fillId="0" borderId="18" xfId="0" applyFont="1" applyBorder="1" applyAlignment="1" applyProtection="1">
      <alignment vertical="top" wrapText="1"/>
      <protection hidden="1"/>
    </xf>
    <xf numFmtId="165" fontId="6" fillId="0" borderId="18" xfId="0" applyNumberFormat="1" applyFont="1" applyBorder="1" applyAlignment="1" applyProtection="1">
      <alignment vertical="top"/>
      <protection hidden="1"/>
    </xf>
    <xf numFmtId="0" fontId="6" fillId="0" borderId="18" xfId="0" applyFont="1" applyBorder="1" applyAlignment="1" applyProtection="1">
      <alignment horizontal="center" vertical="top"/>
      <protection hidden="1"/>
    </xf>
    <xf numFmtId="0" fontId="6" fillId="0" borderId="0" xfId="0" applyFont="1" applyAlignment="1" applyProtection="1">
      <alignment vertical="top"/>
      <protection hidden="1"/>
    </xf>
    <xf numFmtId="0" fontId="8" fillId="0" borderId="0" xfId="0" applyFont="1" applyAlignment="1" applyProtection="1">
      <alignment vertical="top"/>
      <protection hidden="1"/>
    </xf>
    <xf numFmtId="0" fontId="0" fillId="0" borderId="18" xfId="0" applyBorder="1" applyAlignment="1" applyProtection="1">
      <alignment vertical="top"/>
      <protection hidden="1"/>
    </xf>
    <xf numFmtId="165" fontId="0" fillId="0" borderId="18" xfId="0" quotePrefix="1" applyNumberFormat="1" applyBorder="1" applyAlignment="1" applyProtection="1">
      <alignment vertical="top" wrapText="1"/>
      <protection hidden="1"/>
    </xf>
    <xf numFmtId="0" fontId="0" fillId="0" borderId="0" xfId="0" applyAlignment="1" applyProtection="1">
      <alignment vertical="top"/>
      <protection hidden="1"/>
    </xf>
    <xf numFmtId="0" fontId="0" fillId="0" borderId="18" xfId="0" applyBorder="1" applyAlignment="1" applyProtection="1">
      <alignment vertical="top" wrapText="1"/>
      <protection hidden="1"/>
    </xf>
    <xf numFmtId="0" fontId="10" fillId="0" borderId="0" xfId="0" applyFont="1"/>
    <xf numFmtId="0" fontId="5" fillId="0" borderId="0" xfId="0" applyFont="1"/>
    <xf numFmtId="0" fontId="4" fillId="0" borderId="0" xfId="0" applyFont="1"/>
    <xf numFmtId="4" fontId="0" fillId="0" borderId="0" xfId="0" applyNumberFormat="1"/>
    <xf numFmtId="1" fontId="0" fillId="0" borderId="0" xfId="0" applyNumberFormat="1"/>
    <xf numFmtId="0" fontId="9" fillId="0" borderId="0" xfId="0" applyFont="1"/>
    <xf numFmtId="9" fontId="2" fillId="2" borderId="3" xfId="0" applyNumberFormat="1" applyFont="1" applyFill="1" applyBorder="1" applyAlignment="1" applyProtection="1">
      <alignment horizontal="center" vertical="center"/>
      <protection locked="0" hidden="1"/>
    </xf>
    <xf numFmtId="0" fontId="1" fillId="2" borderId="0" xfId="0" applyFont="1" applyFill="1" applyAlignment="1" applyProtection="1">
      <alignment horizontal="left" vertical="top"/>
      <protection locked="0" hidden="1"/>
    </xf>
    <xf numFmtId="0" fontId="1" fillId="2" borderId="18" xfId="0" applyFont="1" applyFill="1" applyBorder="1" applyAlignment="1" applyProtection="1">
      <alignment horizontal="center" vertical="center"/>
      <protection locked="0" hidden="1"/>
    </xf>
    <xf numFmtId="165" fontId="1" fillId="0" borderId="18" xfId="0" applyNumberFormat="1" applyFont="1" applyBorder="1" applyProtection="1">
      <protection hidden="1"/>
    </xf>
    <xf numFmtId="0" fontId="0" fillId="0" borderId="18" xfId="0" applyBorder="1" applyAlignment="1" applyProtection="1">
      <alignment horizontal="left"/>
      <protection hidden="1"/>
    </xf>
    <xf numFmtId="0" fontId="4" fillId="4" borderId="0" xfId="0" applyFont="1" applyFill="1"/>
    <xf numFmtId="0" fontId="0" fillId="4" borderId="0" xfId="0" applyFill="1"/>
    <xf numFmtId="4" fontId="0" fillId="4" borderId="0" xfId="0" applyNumberFormat="1" applyFill="1"/>
    <xf numFmtId="2" fontId="0" fillId="4" borderId="0" xfId="0" applyNumberFormat="1" applyFill="1"/>
    <xf numFmtId="49" fontId="0" fillId="2" borderId="18" xfId="0" applyNumberFormat="1" applyFill="1" applyBorder="1" applyAlignment="1" applyProtection="1">
      <alignment vertical="top"/>
      <protection locked="0"/>
    </xf>
    <xf numFmtId="49" fontId="0" fillId="2" borderId="18" xfId="0" applyNumberFormat="1" applyFill="1" applyBorder="1" applyAlignment="1" applyProtection="1">
      <alignment vertical="top" wrapText="1"/>
      <protection locked="0"/>
    </xf>
    <xf numFmtId="49" fontId="0" fillId="2" borderId="18" xfId="0" quotePrefix="1" applyNumberFormat="1" applyFill="1" applyBorder="1" applyAlignment="1" applyProtection="1">
      <alignment vertical="top" wrapText="1"/>
      <protection locked="0"/>
    </xf>
    <xf numFmtId="14" fontId="1" fillId="0" borderId="0" xfId="0" applyNumberFormat="1" applyFont="1" applyAlignment="1" applyProtection="1">
      <alignment horizontal="left" vertical="top"/>
      <protection hidden="1"/>
    </xf>
    <xf numFmtId="9" fontId="2" fillId="0" borderId="0" xfId="0" applyNumberFormat="1" applyFont="1" applyProtection="1">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0" fontId="6" fillId="0" borderId="7" xfId="0" applyFont="1" applyBorder="1" applyAlignment="1" applyProtection="1">
      <alignment horizontal="left" vertical="top"/>
      <protection hidden="1"/>
    </xf>
    <xf numFmtId="0" fontId="2" fillId="0" borderId="9" xfId="0" applyFont="1" applyBorder="1" applyProtection="1">
      <protection hidden="1"/>
    </xf>
    <xf numFmtId="0" fontId="2" fillId="0" borderId="1" xfId="0" applyFont="1" applyBorder="1" applyProtection="1">
      <protection hidden="1"/>
    </xf>
    <xf numFmtId="0" fontId="2" fillId="0" borderId="2" xfId="0" applyFont="1" applyBorder="1" applyProtection="1">
      <protection hidden="1"/>
    </xf>
    <xf numFmtId="0" fontId="1" fillId="0" borderId="1" xfId="0" applyFont="1" applyBorder="1" applyAlignment="1" applyProtection="1">
      <alignment horizontal="left" vertical="top"/>
      <protection locked="0" hidden="1"/>
    </xf>
    <xf numFmtId="0" fontId="0" fillId="0" borderId="0" xfId="0" applyAlignment="1" applyProtection="1">
      <alignment horizontal="left" vertical="top"/>
      <protection locked="0" hidden="1"/>
    </xf>
    <xf numFmtId="0" fontId="0" fillId="0" borderId="2" xfId="0" applyBorder="1" applyAlignment="1" applyProtection="1">
      <alignment horizontal="left" vertical="top"/>
      <protection locked="0" hidden="1"/>
    </xf>
    <xf numFmtId="0" fontId="0" fillId="0" borderId="1" xfId="0" applyBorder="1" applyAlignment="1" applyProtection="1">
      <alignment horizontal="left" vertical="top"/>
      <protection locked="0" hidden="1"/>
    </xf>
    <xf numFmtId="0" fontId="0" fillId="0" borderId="14" xfId="0" applyBorder="1" applyAlignment="1" applyProtection="1">
      <alignment horizontal="left" vertical="top"/>
      <protection locked="0" hidden="1"/>
    </xf>
    <xf numFmtId="0" fontId="0" fillId="0" borderId="15" xfId="0" applyBorder="1" applyAlignment="1" applyProtection="1">
      <alignment horizontal="left" vertical="top"/>
      <protection locked="0" hidden="1"/>
    </xf>
    <xf numFmtId="0" fontId="0" fillId="0" borderId="16" xfId="0" applyBorder="1" applyAlignment="1" applyProtection="1">
      <alignment horizontal="left" vertical="top"/>
      <protection locked="0" hidden="1"/>
    </xf>
    <xf numFmtId="0" fontId="0" fillId="0" borderId="0" xfId="0" applyAlignment="1" applyProtection="1">
      <alignment horizontal="left" vertical="top" wrapText="1"/>
      <protection locked="0"/>
    </xf>
    <xf numFmtId="0" fontId="1" fillId="0" borderId="11" xfId="0" applyFont="1" applyBorder="1" applyAlignment="1" applyProtection="1">
      <alignment horizontal="left" vertical="top"/>
      <protection hidden="1"/>
    </xf>
    <xf numFmtId="0" fontId="1" fillId="2" borderId="13" xfId="0" applyFont="1" applyFill="1" applyBorder="1" applyAlignment="1" applyProtection="1">
      <alignment horizontal="left" vertical="top" wrapText="1"/>
      <protection locked="0"/>
    </xf>
    <xf numFmtId="0" fontId="1" fillId="0" borderId="27" xfId="0" applyFont="1" applyBorder="1" applyAlignment="1" applyProtection="1">
      <alignment horizontal="left" vertical="top" wrapText="1"/>
      <protection hidden="1"/>
    </xf>
    <xf numFmtId="0" fontId="1" fillId="2" borderId="27" xfId="0" applyFont="1" applyFill="1" applyBorder="1" applyAlignment="1" applyProtection="1">
      <alignment horizontal="center" vertical="center"/>
      <protection locked="0" hidden="1"/>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9" xfId="0" applyBorder="1" applyAlignment="1" applyProtection="1">
      <alignment horizontal="left" vertical="top"/>
      <protection hidden="1"/>
    </xf>
    <xf numFmtId="0" fontId="6" fillId="0" borderId="1" xfId="0" applyFont="1" applyBorder="1" applyAlignment="1" applyProtection="1">
      <alignment horizontal="left" vertical="top"/>
      <protection locked="0"/>
    </xf>
    <xf numFmtId="14" fontId="1" fillId="2" borderId="8" xfId="0" applyNumberFormat="1" applyFont="1" applyFill="1" applyBorder="1" applyAlignment="1" applyProtection="1">
      <alignment horizontal="left" vertical="top"/>
      <protection locked="0"/>
    </xf>
    <xf numFmtId="4" fontId="1" fillId="2" borderId="9" xfId="0" applyNumberFormat="1" applyFont="1" applyFill="1" applyBorder="1" applyProtection="1">
      <protection locked="0"/>
    </xf>
    <xf numFmtId="9" fontId="1" fillId="2" borderId="0" xfId="0" applyNumberFormat="1" applyFont="1" applyFill="1" applyProtection="1">
      <protection locked="0"/>
    </xf>
    <xf numFmtId="164" fontId="1" fillId="2" borderId="0" xfId="0" applyNumberFormat="1" applyFont="1" applyFill="1" applyProtection="1">
      <protection locked="0"/>
    </xf>
    <xf numFmtId="0" fontId="1" fillId="2" borderId="18" xfId="0"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protection locked="0"/>
    </xf>
    <xf numFmtId="49" fontId="1" fillId="2" borderId="6" xfId="0" applyNumberFormat="1" applyFont="1" applyFill="1" applyBorder="1" applyAlignment="1" applyProtection="1">
      <alignment horizontal="left" vertical="top" wrapText="1"/>
      <protection locked="0"/>
    </xf>
    <xf numFmtId="0" fontId="14" fillId="0" borderId="0" xfId="0" applyFont="1"/>
    <xf numFmtId="14" fontId="1" fillId="0" borderId="0" xfId="0" applyNumberFormat="1" applyFont="1" applyAlignment="1" applyProtection="1">
      <alignment horizontal="left"/>
      <protection hidden="1"/>
    </xf>
    <xf numFmtId="14" fontId="0" fillId="0" borderId="0" xfId="0" applyNumberFormat="1" applyAlignment="1" applyProtection="1">
      <alignment horizontal="left"/>
      <protection hidden="1"/>
    </xf>
    <xf numFmtId="14" fontId="0" fillId="0" borderId="0" xfId="0" applyNumberFormat="1"/>
    <xf numFmtId="2" fontId="0" fillId="2" borderId="18" xfId="0" applyNumberFormat="1" applyFill="1" applyBorder="1" applyAlignment="1" applyProtection="1">
      <alignment horizontal="center" vertical="top"/>
      <protection locked="0"/>
    </xf>
    <xf numFmtId="4" fontId="0" fillId="2" borderId="18" xfId="0" applyNumberFormat="1" applyFill="1" applyBorder="1" applyAlignment="1" applyProtection="1">
      <alignment horizontal="center" vertical="top"/>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quotePrefix="1" applyAlignment="1">
      <alignment horizontal="left" vertical="top"/>
    </xf>
    <xf numFmtId="0" fontId="0" fillId="0" borderId="0" xfId="0" quotePrefix="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0" fillId="0" borderId="0" xfId="0" quotePrefix="1" applyAlignment="1">
      <alignment vertical="top" wrapText="1"/>
    </xf>
    <xf numFmtId="0" fontId="0" fillId="0" borderId="0" xfId="0" applyAlignment="1">
      <alignment vertical="top"/>
    </xf>
    <xf numFmtId="0" fontId="4" fillId="5" borderId="0" xfId="0" applyFont="1" applyFill="1" applyAlignment="1">
      <alignment horizontal="left" vertical="top"/>
    </xf>
    <xf numFmtId="0" fontId="4" fillId="6" borderId="0" xfId="0" applyFont="1" applyFill="1" applyAlignment="1">
      <alignment horizontal="left" vertical="top"/>
    </xf>
    <xf numFmtId="0" fontId="15" fillId="7" borderId="0" xfId="0" applyFont="1" applyFill="1" applyAlignment="1">
      <alignment horizontal="left" vertical="top" wrapText="1"/>
    </xf>
    <xf numFmtId="0" fontId="1" fillId="2" borderId="4"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0" borderId="5" xfId="0" applyFont="1" applyBorder="1" applyAlignment="1" applyProtection="1">
      <alignment horizontal="center"/>
      <protection hidden="1"/>
    </xf>
    <xf numFmtId="0" fontId="0" fillId="0" borderId="17" xfId="0" applyBorder="1" applyAlignment="1" applyProtection="1">
      <alignment horizontal="center"/>
      <protection hidden="1"/>
    </xf>
    <xf numFmtId="0" fontId="1" fillId="2" borderId="1" xfId="0" applyFont="1" applyFill="1" applyBorder="1" applyProtection="1">
      <protection locked="0"/>
    </xf>
    <xf numFmtId="0" fontId="0" fillId="0" borderId="0" xfId="0" applyProtection="1">
      <protection locked="0"/>
    </xf>
    <xf numFmtId="0" fontId="1" fillId="2" borderId="7" xfId="0" applyFont="1" applyFill="1" applyBorder="1" applyProtection="1">
      <protection locked="0"/>
    </xf>
    <xf numFmtId="0" fontId="0" fillId="0" borderId="10" xfId="0" applyBorder="1" applyProtection="1">
      <protection locked="0"/>
    </xf>
    <xf numFmtId="0" fontId="1" fillId="2" borderId="0" xfId="0" applyFont="1" applyFill="1" applyProtection="1">
      <protection locked="0"/>
    </xf>
    <xf numFmtId="0" fontId="0" fillId="0" borderId="2" xfId="0" applyBorder="1" applyProtection="1">
      <protection locked="0"/>
    </xf>
    <xf numFmtId="9" fontId="2" fillId="2" borderId="0" xfId="0" applyNumberFormat="1" applyFont="1" applyFill="1" applyProtection="1">
      <protection locked="0"/>
    </xf>
    <xf numFmtId="0" fontId="1" fillId="2" borderId="4"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1" fillId="2" borderId="1" xfId="0" applyFont="1" applyFill="1" applyBorder="1" applyAlignment="1" applyProtection="1">
      <alignment horizontal="left" vertical="top" wrapText="1"/>
      <protection locked="0"/>
    </xf>
    <xf numFmtId="0" fontId="1" fillId="0" borderId="4" xfId="0" applyFont="1" applyBorder="1" applyAlignment="1" applyProtection="1">
      <alignment horizontal="left" vertical="top"/>
      <protection hidden="1"/>
    </xf>
    <xf numFmtId="0" fontId="0" fillId="0" borderId="3" xfId="0" applyBorder="1" applyAlignment="1">
      <alignment horizontal="left" vertical="top"/>
    </xf>
    <xf numFmtId="0" fontId="0" fillId="0" borderId="9" xfId="0" applyBorder="1" applyAlignment="1">
      <alignment horizontal="left" vertical="top"/>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 fillId="0" borderId="1" xfId="0" applyFont="1" applyBorder="1" applyAlignment="1" applyProtection="1">
      <alignment horizontal="left" vertical="top" wrapText="1"/>
      <protection hidden="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4" fontId="1" fillId="0" borderId="8" xfId="0" applyNumberFormat="1" applyFont="1" applyBorder="1" applyProtection="1">
      <protection hidden="1"/>
    </xf>
    <xf numFmtId="4" fontId="0" fillId="0" borderId="7" xfId="0" applyNumberFormat="1" applyBorder="1" applyProtection="1">
      <protection hidden="1"/>
    </xf>
    <xf numFmtId="4" fontId="0" fillId="0" borderId="10" xfId="0" applyNumberFormat="1" applyBorder="1" applyProtection="1">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0" fontId="1" fillId="0" borderId="0" xfId="0" applyFont="1" applyProtection="1">
      <protection hidden="1"/>
    </xf>
    <xf numFmtId="0" fontId="0" fillId="0" borderId="0" xfId="0" applyProtection="1">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14" fontId="1" fillId="0" borderId="0" xfId="0" applyNumberFormat="1" applyFont="1" applyAlignment="1" applyProtection="1">
      <alignment horizontal="left"/>
      <protection hidden="1"/>
    </xf>
    <xf numFmtId="14" fontId="0" fillId="0" borderId="0" xfId="0" applyNumberFormat="1" applyAlignment="1" applyProtection="1">
      <alignment horizontal="left"/>
      <protection hidden="1"/>
    </xf>
    <xf numFmtId="14" fontId="0" fillId="0" borderId="0" xfId="0" applyNumberFormat="1" applyAlignment="1">
      <alignment horizontal="left"/>
    </xf>
    <xf numFmtId="0" fontId="1" fillId="2" borderId="8" xfId="0" applyFont="1" applyFill="1" applyBorder="1" applyProtection="1">
      <protection locked="0"/>
    </xf>
    <xf numFmtId="0" fontId="0" fillId="2" borderId="7" xfId="0" applyFill="1" applyBorder="1" applyProtection="1">
      <protection locked="0"/>
    </xf>
    <xf numFmtId="9" fontId="2" fillId="2" borderId="7" xfId="0" applyNumberFormat="1" applyFont="1" applyFill="1" applyBorder="1" applyProtection="1">
      <protection locked="0"/>
    </xf>
    <xf numFmtId="0" fontId="0" fillId="0" borderId="7" xfId="0" applyBorder="1" applyProtection="1">
      <protection locked="0"/>
    </xf>
    <xf numFmtId="0" fontId="1" fillId="2" borderId="1" xfId="0" applyFont="1" applyFill="1" applyBorder="1" applyAlignment="1" applyProtection="1">
      <alignment horizontal="left" vertical="top"/>
      <protection locked="0"/>
    </xf>
    <xf numFmtId="0" fontId="1" fillId="0" borderId="1" xfId="0" applyFont="1" applyBorder="1" applyAlignment="1" applyProtection="1">
      <alignment horizontal="left" vertical="top"/>
      <protection hidden="1"/>
    </xf>
    <xf numFmtId="0" fontId="0" fillId="0" borderId="0" xfId="0" applyAlignment="1">
      <alignment horizontal="left" vertical="top"/>
    </xf>
    <xf numFmtId="0" fontId="0" fillId="0" borderId="2" xfId="0" applyBorder="1" applyAlignment="1">
      <alignment horizontal="left" vertical="top"/>
    </xf>
    <xf numFmtId="0" fontId="1" fillId="2" borderId="0" xfId="0" applyFont="1" applyFill="1" applyAlignment="1" applyProtection="1">
      <alignment horizontal="left" vertical="top"/>
      <protection locked="0"/>
    </xf>
    <xf numFmtId="0" fontId="0" fillId="0" borderId="0" xfId="0" applyAlignment="1" applyProtection="1">
      <alignment horizontal="left" vertical="top"/>
      <protection locked="0"/>
    </xf>
    <xf numFmtId="14" fontId="1" fillId="2" borderId="0" xfId="0" applyNumberFormat="1" applyFont="1" applyFill="1" applyAlignment="1" applyProtection="1">
      <alignment horizontal="left" vertical="top"/>
      <protection locked="0"/>
    </xf>
    <xf numFmtId="14" fontId="0" fillId="0" borderId="0" xfId="0" applyNumberFormat="1" applyAlignment="1" applyProtection="1">
      <alignment horizontal="left" vertical="top"/>
      <protection locked="0"/>
    </xf>
    <xf numFmtId="14" fontId="1" fillId="0" borderId="0" xfId="0" applyNumberFormat="1" applyFont="1" applyAlignment="1" applyProtection="1">
      <alignment horizontal="left" vertical="top"/>
      <protection hidden="1"/>
    </xf>
    <xf numFmtId="14" fontId="0" fillId="0" borderId="0" xfId="0" applyNumberFormat="1" applyAlignment="1" applyProtection="1">
      <alignment horizontal="left" vertical="top"/>
      <protection hidden="1"/>
    </xf>
    <xf numFmtId="0" fontId="1" fillId="0" borderId="1" xfId="0" applyFont="1" applyBorder="1" applyProtection="1">
      <protection hidden="1"/>
    </xf>
    <xf numFmtId="0" fontId="1" fillId="0" borderId="8" xfId="0" applyFont="1" applyBorder="1" applyProtection="1">
      <protection hidden="1"/>
    </xf>
    <xf numFmtId="0" fontId="0" fillId="0" borderId="7" xfId="0" applyBorder="1" applyProtection="1">
      <protection hidden="1"/>
    </xf>
    <xf numFmtId="0" fontId="3" fillId="0" borderId="31" xfId="0" quotePrefix="1" applyFont="1" applyBorder="1" applyAlignment="1" applyProtection="1">
      <alignment wrapText="1"/>
      <protection hidden="1"/>
    </xf>
    <xf numFmtId="0" fontId="0" fillId="0" borderId="0" xfId="0"/>
    <xf numFmtId="0" fontId="0" fillId="0" borderId="32" xfId="0" applyBorder="1"/>
    <xf numFmtId="49" fontId="1" fillId="2" borderId="4"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0" fontId="0" fillId="0" borderId="1" xfId="0" applyBorder="1" applyAlignment="1">
      <alignment horizontal="left" vertical="top"/>
    </xf>
    <xf numFmtId="0" fontId="0" fillId="0" borderId="8" xfId="0" applyBorder="1" applyAlignment="1">
      <alignment horizontal="left" vertical="top"/>
    </xf>
    <xf numFmtId="0" fontId="0" fillId="0" borderId="10" xfId="0" applyBorder="1" applyAlignment="1">
      <alignment horizontal="left" vertical="top"/>
    </xf>
    <xf numFmtId="0" fontId="0" fillId="2" borderId="2"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1" fillId="0" borderId="8" xfId="0" applyFont="1" applyBorder="1" applyAlignment="1" applyProtection="1">
      <alignment horizontal="left" vertical="top"/>
      <protection locked="0" hidden="1"/>
    </xf>
    <xf numFmtId="0" fontId="0" fillId="0" borderId="7" xfId="0" applyBorder="1" applyAlignment="1">
      <alignment horizontal="left" vertical="top"/>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7" fillId="0" borderId="28" xfId="0" applyFont="1" applyBorder="1" applyAlignment="1" applyProtection="1">
      <alignment horizontal="left" vertical="top"/>
      <protection hidden="1"/>
    </xf>
    <xf numFmtId="0" fontId="0" fillId="0" borderId="29" xfId="0" applyBorder="1"/>
    <xf numFmtId="0" fontId="0" fillId="0" borderId="30" xfId="0" applyBorder="1"/>
    <xf numFmtId="0" fontId="2" fillId="0" borderId="31" xfId="0" quotePrefix="1" applyFont="1" applyBorder="1" applyAlignment="1" applyProtection="1">
      <alignment horizontal="left" vertical="top"/>
      <protection hidden="1"/>
    </xf>
    <xf numFmtId="0" fontId="1" fillId="0" borderId="31" xfId="0" quotePrefix="1" applyFont="1" applyBorder="1" applyProtection="1">
      <protection hidden="1"/>
    </xf>
    <xf numFmtId="0" fontId="3" fillId="0" borderId="31" xfId="0" quotePrefix="1" applyFont="1" applyBorder="1" applyProtection="1">
      <protection hidden="1"/>
    </xf>
    <xf numFmtId="0" fontId="3" fillId="0" borderId="33" xfId="0" applyFont="1" applyBorder="1" applyProtection="1">
      <protection hidden="1"/>
    </xf>
    <xf numFmtId="0" fontId="0" fillId="0" borderId="34" xfId="0" applyBorder="1"/>
    <xf numFmtId="0" fontId="0" fillId="0" borderId="35" xfId="0" applyBorder="1"/>
    <xf numFmtId="0" fontId="1" fillId="2" borderId="18" xfId="0" applyFont="1" applyFill="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22" xfId="0" quotePrefix="1" applyFont="1" applyBorder="1" applyAlignment="1" applyProtection="1">
      <alignment horizontal="left" vertical="top"/>
      <protection hidden="1"/>
    </xf>
    <xf numFmtId="0" fontId="0" fillId="0" borderId="23" xfId="0" applyBorder="1" applyAlignment="1">
      <alignment horizontal="left" vertical="top"/>
    </xf>
    <xf numFmtId="0" fontId="3" fillId="0" borderId="24" xfId="0" quotePrefix="1" applyFont="1" applyBorder="1" applyAlignment="1" applyProtection="1">
      <alignment horizontal="left" vertical="top"/>
      <protection hidden="1"/>
    </xf>
    <xf numFmtId="0" fontId="0" fillId="0" borderId="25" xfId="0" applyBorder="1" applyAlignment="1">
      <alignment horizontal="left" vertical="top"/>
    </xf>
    <xf numFmtId="0" fontId="0" fillId="0" borderId="26" xfId="0" applyBorder="1" applyAlignment="1">
      <alignment horizontal="left" vertical="top"/>
    </xf>
    <xf numFmtId="0" fontId="0" fillId="0" borderId="6" xfId="0" applyBorder="1" applyAlignment="1" applyProtection="1">
      <alignment horizontal="left" vertical="top"/>
      <protection hidden="1"/>
    </xf>
    <xf numFmtId="0" fontId="0" fillId="0" borderId="5" xfId="0" applyBorder="1" applyProtection="1">
      <protection hidden="1"/>
    </xf>
    <xf numFmtId="0" fontId="0" fillId="0" borderId="17" xfId="0" applyBorder="1" applyProtection="1">
      <protection hidden="1"/>
    </xf>
    <xf numFmtId="0" fontId="6" fillId="0" borderId="19" xfId="0" applyFont="1" applyBorder="1" applyAlignment="1" applyProtection="1">
      <alignment horizontal="left" vertical="top"/>
      <protection hidden="1"/>
    </xf>
    <xf numFmtId="0" fontId="0" fillId="0" borderId="20" xfId="0" applyBorder="1" applyAlignment="1">
      <alignment horizontal="left" vertical="top"/>
    </xf>
    <xf numFmtId="0" fontId="0" fillId="0" borderId="21" xfId="0" applyBorder="1" applyAlignment="1">
      <alignment horizontal="left" vertical="top"/>
    </xf>
    <xf numFmtId="49" fontId="1" fillId="0" borderId="22" xfId="0" quotePrefix="1" applyNumberFormat="1" applyFont="1" applyBorder="1" applyAlignment="1" applyProtection="1">
      <alignment horizontal="left" vertical="top"/>
      <protection hidden="1"/>
    </xf>
    <xf numFmtId="0" fontId="6" fillId="0" borderId="0" xfId="0" applyFont="1" applyAlignment="1" applyProtection="1">
      <alignment horizontal="center" vertical="top"/>
      <protection hidden="1"/>
    </xf>
    <xf numFmtId="0" fontId="4" fillId="0" borderId="0" xfId="0" applyFont="1" applyAlignment="1" applyProtection="1">
      <alignment horizontal="center" vertical="top"/>
      <protection hidden="1"/>
    </xf>
    <xf numFmtId="10" fontId="12" fillId="2" borderId="0" xfId="0" applyNumberFormat="1" applyFont="1" applyFill="1" applyAlignment="1" applyProtection="1">
      <alignment horizontal="center" vertical="center"/>
      <protection locked="0"/>
    </xf>
    <xf numFmtId="49" fontId="1" fillId="0" borderId="24" xfId="0" applyNumberFormat="1" applyFont="1" applyBorder="1" applyAlignment="1" applyProtection="1">
      <alignment horizontal="left" vertical="top" wrapText="1"/>
      <protection hidden="1"/>
    </xf>
    <xf numFmtId="0" fontId="0" fillId="0" borderId="25" xfId="0" applyBorder="1" applyAlignment="1" applyProtection="1">
      <alignment horizontal="left" vertical="top" wrapText="1"/>
      <protection hidden="1"/>
    </xf>
    <xf numFmtId="0" fontId="0" fillId="0" borderId="26" xfId="0" applyBorder="1" applyAlignment="1" applyProtection="1">
      <alignment horizontal="left" vertical="top" wrapText="1"/>
      <protection hidden="1"/>
    </xf>
    <xf numFmtId="49" fontId="6" fillId="0" borderId="19" xfId="0" applyNumberFormat="1" applyFont="1" applyBorder="1" applyAlignment="1" applyProtection="1">
      <alignment horizontal="left" vertical="top" wrapText="1"/>
      <protection hidden="1"/>
    </xf>
    <xf numFmtId="0" fontId="0" fillId="0" borderId="20" xfId="0"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49" fontId="1" fillId="0" borderId="22" xfId="0" applyNumberFormat="1" applyFont="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23" xfId="0" applyBorder="1" applyAlignment="1" applyProtection="1">
      <alignment horizontal="left" vertical="top" wrapText="1"/>
      <protection hidden="1"/>
    </xf>
    <xf numFmtId="0" fontId="4" fillId="0" borderId="0" xfId="0" applyFont="1" applyAlignment="1">
      <alignment horizontal="center" vertical="top"/>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6"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lignment horizontal="center" vertical="center"/>
    </xf>
  </cellXfs>
  <cellStyles count="2">
    <cellStyle name="Standard" xfId="0" builtinId="0"/>
    <cellStyle name="Standard 15" xfId="1" xr:uid="{768C522C-FD7F-45AA-BF4E-C567E1237BB9}"/>
  </cellStyles>
  <dxfs count="50">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theme="0"/>
      </font>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strike val="0"/>
        <color theme="0"/>
      </font>
      <fill>
        <patternFill>
          <bgColor rgb="FFFF0000"/>
        </patternFill>
      </fill>
    </dxf>
  </dxfs>
  <tableStyles count="0" defaultTableStyle="TableStyleMedium2" defaultPivotStyle="PivotStyleLight16"/>
  <colors>
    <mruColors>
      <color rgb="FFFF5353"/>
      <color rgb="FF00DE64"/>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152400</xdr:colOff>
      <xdr:row>0</xdr:row>
      <xdr:rowOff>28575</xdr:rowOff>
    </xdr:from>
    <xdr:to>
      <xdr:col>15</xdr:col>
      <xdr:colOff>422275</xdr:colOff>
      <xdr:row>2</xdr:row>
      <xdr:rowOff>139700</xdr:rowOff>
    </xdr:to>
    <xdr:pic>
      <xdr:nvPicPr>
        <xdr:cNvPr id="2" name="Bild 1" descr="logo_nur Bär">
          <a:extLst>
            <a:ext uri="{FF2B5EF4-FFF2-40B4-BE49-F238E27FC236}">
              <a16:creationId xmlns:a16="http://schemas.microsoft.com/office/drawing/2014/main" id="{8DD00C5A-DC8A-4E27-8E0B-2D9003D82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3450" y="28575"/>
          <a:ext cx="269875" cy="4349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CA32-A296-45FD-8683-011AB409F56F}">
  <sheetPr>
    <tabColor rgb="FFFF0000"/>
  </sheetPr>
  <dimension ref="A1:H113"/>
  <sheetViews>
    <sheetView topLeftCell="A57" zoomScaleNormal="100" workbookViewId="0">
      <selection activeCell="A5" sqref="A5:H5"/>
    </sheetView>
  </sheetViews>
  <sheetFormatPr baseColWidth="10" defaultRowHeight="13.2" x14ac:dyDescent="0.25"/>
  <cols>
    <col min="1" max="1" width="1.6640625" style="182" bestFit="1" customWidth="1"/>
    <col min="2" max="2" width="11.5546875" style="179"/>
    <col min="3" max="16384" width="11.5546875" style="181"/>
  </cols>
  <sheetData>
    <row r="1" spans="1:8" ht="39.6" customHeight="1" x14ac:dyDescent="0.25">
      <c r="A1" s="190" t="s">
        <v>117</v>
      </c>
      <c r="B1" s="190"/>
      <c r="C1" s="190"/>
      <c r="D1" s="190"/>
      <c r="E1" s="190"/>
      <c r="F1" s="190"/>
      <c r="G1" s="190"/>
      <c r="H1" s="190"/>
    </row>
    <row r="3" spans="1:8" ht="13.2" customHeight="1" x14ac:dyDescent="0.25">
      <c r="A3" s="189" t="s">
        <v>193</v>
      </c>
      <c r="B3" s="189"/>
      <c r="C3" s="189"/>
      <c r="D3" s="189"/>
      <c r="E3" s="189"/>
      <c r="F3" s="189"/>
      <c r="G3" s="189"/>
      <c r="H3" s="189"/>
    </row>
    <row r="4" spans="1:8" x14ac:dyDescent="0.25">
      <c r="B4" s="184"/>
    </row>
    <row r="5" spans="1:8" x14ac:dyDescent="0.25">
      <c r="A5" s="193" t="s">
        <v>209</v>
      </c>
      <c r="B5" s="193"/>
      <c r="C5" s="193"/>
      <c r="D5" s="193"/>
      <c r="E5" s="193"/>
      <c r="F5" s="193"/>
      <c r="G5" s="193"/>
      <c r="H5" s="193"/>
    </row>
    <row r="7" spans="1:8" x14ac:dyDescent="0.25">
      <c r="A7" s="182" t="s">
        <v>192</v>
      </c>
      <c r="B7" s="189" t="s">
        <v>211</v>
      </c>
      <c r="C7" s="188"/>
      <c r="D7" s="188"/>
      <c r="E7" s="188"/>
      <c r="F7" s="188"/>
      <c r="G7" s="188"/>
      <c r="H7" s="188"/>
    </row>
    <row r="8" spans="1:8" ht="10.050000000000001" customHeight="1" x14ac:dyDescent="0.25"/>
    <row r="9" spans="1:8" ht="28.05" customHeight="1" x14ac:dyDescent="0.25">
      <c r="A9" s="182" t="s">
        <v>192</v>
      </c>
      <c r="B9" s="188" t="s">
        <v>197</v>
      </c>
      <c r="C9" s="188"/>
      <c r="D9" s="188"/>
      <c r="E9" s="188"/>
      <c r="F9" s="188"/>
      <c r="G9" s="188"/>
      <c r="H9" s="188"/>
    </row>
    <row r="10" spans="1:8" ht="10.050000000000001" customHeight="1" x14ac:dyDescent="0.25">
      <c r="B10" s="183"/>
      <c r="C10" s="183"/>
      <c r="D10" s="183"/>
      <c r="E10" s="183"/>
      <c r="F10" s="183"/>
      <c r="G10" s="183"/>
      <c r="H10" s="183"/>
    </row>
    <row r="11" spans="1:8" ht="13.95" customHeight="1" x14ac:dyDescent="0.25">
      <c r="A11" s="182" t="s">
        <v>192</v>
      </c>
      <c r="B11" s="192" t="s">
        <v>194</v>
      </c>
      <c r="C11" s="192"/>
      <c r="D11" s="192"/>
      <c r="E11" s="192"/>
      <c r="F11" s="192"/>
      <c r="G11" s="192"/>
      <c r="H11" s="192"/>
    </row>
    <row r="12" spans="1:8" ht="10.050000000000001" customHeight="1" x14ac:dyDescent="0.25">
      <c r="B12" s="181"/>
    </row>
    <row r="13" spans="1:8" ht="13.95" customHeight="1" x14ac:dyDescent="0.25">
      <c r="A13" s="182" t="s">
        <v>192</v>
      </c>
      <c r="B13" s="188" t="s">
        <v>208</v>
      </c>
      <c r="C13" s="188"/>
      <c r="D13" s="188"/>
      <c r="E13" s="188"/>
      <c r="F13" s="188"/>
      <c r="G13" s="188"/>
      <c r="H13" s="188"/>
    </row>
    <row r="14" spans="1:8" ht="10.050000000000001" customHeight="1" x14ac:dyDescent="0.25">
      <c r="B14" s="183"/>
      <c r="C14" s="183"/>
      <c r="D14" s="183"/>
      <c r="E14" s="183"/>
      <c r="F14" s="183"/>
      <c r="G14" s="183"/>
      <c r="H14" s="183"/>
    </row>
    <row r="15" spans="1:8" ht="55.95" customHeight="1" x14ac:dyDescent="0.25">
      <c r="A15" s="182" t="s">
        <v>192</v>
      </c>
      <c r="B15" s="188" t="s">
        <v>198</v>
      </c>
      <c r="C15" s="188"/>
      <c r="D15" s="188"/>
      <c r="E15" s="188"/>
      <c r="F15" s="188"/>
      <c r="G15" s="188"/>
      <c r="H15" s="188"/>
    </row>
    <row r="16" spans="1:8" ht="10.050000000000001" customHeight="1" x14ac:dyDescent="0.25">
      <c r="B16" s="183"/>
      <c r="C16" s="183"/>
      <c r="D16" s="183"/>
      <c r="E16" s="183"/>
      <c r="F16" s="183"/>
      <c r="G16" s="183"/>
      <c r="H16" s="183"/>
    </row>
    <row r="17" spans="1:8" ht="55.95" customHeight="1" x14ac:dyDescent="0.25">
      <c r="A17" s="182" t="s">
        <v>192</v>
      </c>
      <c r="B17" s="188" t="s">
        <v>195</v>
      </c>
      <c r="C17" s="188"/>
      <c r="D17" s="188"/>
      <c r="E17" s="188"/>
      <c r="F17" s="188"/>
      <c r="G17" s="188"/>
      <c r="H17" s="188"/>
    </row>
    <row r="18" spans="1:8" ht="10.050000000000001" customHeight="1" x14ac:dyDescent="0.25">
      <c r="B18" s="183"/>
      <c r="C18" s="183"/>
      <c r="D18" s="183"/>
      <c r="E18" s="183"/>
      <c r="F18" s="183"/>
      <c r="G18" s="183"/>
      <c r="H18" s="183"/>
    </row>
    <row r="19" spans="1:8" ht="13.95" customHeight="1" x14ac:dyDescent="0.25">
      <c r="A19" s="182" t="s">
        <v>192</v>
      </c>
      <c r="B19" s="188" t="s">
        <v>199</v>
      </c>
      <c r="C19" s="188"/>
      <c r="D19" s="188"/>
      <c r="E19" s="188"/>
      <c r="F19" s="188"/>
      <c r="G19" s="188"/>
      <c r="H19" s="188"/>
    </row>
    <row r="20" spans="1:8" ht="10.050000000000001" customHeight="1" x14ac:dyDescent="0.25">
      <c r="B20" s="183"/>
      <c r="C20" s="183"/>
      <c r="D20" s="183"/>
      <c r="E20" s="183"/>
      <c r="F20" s="183"/>
      <c r="G20" s="183"/>
      <c r="H20" s="183"/>
    </row>
    <row r="21" spans="1:8" ht="13.95" customHeight="1" x14ac:dyDescent="0.25">
      <c r="A21" s="182" t="s">
        <v>192</v>
      </c>
      <c r="B21" s="191" t="s">
        <v>196</v>
      </c>
      <c r="C21" s="188"/>
      <c r="D21" s="188"/>
      <c r="E21" s="188"/>
      <c r="F21" s="188"/>
      <c r="G21" s="188"/>
      <c r="H21" s="188"/>
    </row>
    <row r="22" spans="1:8" ht="10.050000000000001" customHeight="1" x14ac:dyDescent="0.25">
      <c r="B22" s="185"/>
      <c r="C22" s="183"/>
      <c r="D22" s="183"/>
      <c r="E22" s="183"/>
      <c r="F22" s="183"/>
      <c r="G22" s="183"/>
      <c r="H22" s="183"/>
    </row>
    <row r="23" spans="1:8" ht="28.05" customHeight="1" x14ac:dyDescent="0.25">
      <c r="A23" s="182" t="s">
        <v>192</v>
      </c>
      <c r="B23" s="191" t="s">
        <v>200</v>
      </c>
      <c r="C23" s="188"/>
      <c r="D23" s="188"/>
      <c r="E23" s="188"/>
      <c r="F23" s="188"/>
      <c r="G23" s="188"/>
      <c r="H23" s="188"/>
    </row>
    <row r="24" spans="1:8" ht="10.050000000000001" customHeight="1" x14ac:dyDescent="0.25">
      <c r="B24" s="185"/>
      <c r="C24" s="183"/>
      <c r="D24" s="183"/>
      <c r="E24" s="183"/>
      <c r="F24" s="183"/>
      <c r="G24" s="183"/>
      <c r="H24" s="183"/>
    </row>
    <row r="25" spans="1:8" ht="13.95" customHeight="1" x14ac:dyDescent="0.25">
      <c r="A25" s="182" t="s">
        <v>192</v>
      </c>
      <c r="B25" s="191" t="s">
        <v>201</v>
      </c>
      <c r="C25" s="188"/>
      <c r="D25" s="188"/>
      <c r="E25" s="188"/>
      <c r="F25" s="188"/>
      <c r="G25" s="188"/>
      <c r="H25" s="188"/>
    </row>
    <row r="26" spans="1:8" ht="10.050000000000001" customHeight="1" x14ac:dyDescent="0.25">
      <c r="B26" s="185"/>
      <c r="C26" s="183"/>
      <c r="D26" s="183"/>
      <c r="E26" s="183"/>
      <c r="F26" s="183"/>
      <c r="G26" s="183"/>
      <c r="H26" s="183"/>
    </row>
    <row r="27" spans="1:8" ht="28.05" customHeight="1" x14ac:dyDescent="0.25">
      <c r="A27" s="182" t="s">
        <v>192</v>
      </c>
      <c r="B27" s="188" t="s">
        <v>202</v>
      </c>
      <c r="C27" s="188"/>
      <c r="D27" s="188"/>
      <c r="E27" s="188"/>
      <c r="F27" s="188"/>
      <c r="G27" s="188"/>
      <c r="H27" s="188"/>
    </row>
    <row r="28" spans="1:8" ht="10.050000000000001" customHeight="1" x14ac:dyDescent="0.25">
      <c r="B28" s="183"/>
      <c r="C28" s="183"/>
      <c r="D28" s="183"/>
      <c r="E28" s="183"/>
      <c r="F28" s="183"/>
      <c r="G28" s="183"/>
      <c r="H28" s="183"/>
    </row>
    <row r="29" spans="1:8" ht="55.95" customHeight="1" x14ac:dyDescent="0.25">
      <c r="A29" s="182" t="s">
        <v>192</v>
      </c>
      <c r="B29" s="188" t="s">
        <v>203</v>
      </c>
      <c r="C29" s="188"/>
      <c r="D29" s="188"/>
      <c r="E29" s="188"/>
      <c r="F29" s="188"/>
      <c r="G29" s="188"/>
      <c r="H29" s="188"/>
    </row>
    <row r="30" spans="1:8" ht="10.050000000000001" customHeight="1" x14ac:dyDescent="0.25">
      <c r="B30" s="183"/>
      <c r="C30" s="183"/>
      <c r="D30" s="183"/>
      <c r="E30" s="183"/>
      <c r="F30" s="183"/>
      <c r="G30" s="183"/>
      <c r="H30" s="183"/>
    </row>
    <row r="31" spans="1:8" ht="13.95" customHeight="1" x14ac:dyDescent="0.25">
      <c r="A31" s="182" t="s">
        <v>192</v>
      </c>
      <c r="B31" s="188" t="s">
        <v>204</v>
      </c>
      <c r="C31" s="188"/>
      <c r="D31" s="188"/>
      <c r="E31" s="188"/>
      <c r="F31" s="188"/>
      <c r="G31" s="188"/>
      <c r="H31" s="188"/>
    </row>
    <row r="32" spans="1:8" ht="10.050000000000001" customHeight="1" x14ac:dyDescent="0.25">
      <c r="B32" s="183"/>
      <c r="C32" s="183"/>
      <c r="D32" s="183"/>
      <c r="E32" s="183"/>
      <c r="F32" s="183"/>
      <c r="G32" s="183"/>
      <c r="H32" s="183"/>
    </row>
    <row r="33" spans="1:8" ht="28.05" customHeight="1" x14ac:dyDescent="0.25">
      <c r="A33" s="182" t="s">
        <v>192</v>
      </c>
      <c r="B33" s="188" t="s">
        <v>205</v>
      </c>
      <c r="C33" s="188"/>
      <c r="D33" s="188"/>
      <c r="E33" s="188"/>
      <c r="F33" s="188"/>
      <c r="G33" s="188"/>
      <c r="H33" s="188"/>
    </row>
    <row r="34" spans="1:8" ht="10.050000000000001" customHeight="1" x14ac:dyDescent="0.25">
      <c r="B34" s="183"/>
      <c r="C34" s="183"/>
      <c r="D34" s="183"/>
      <c r="E34" s="183"/>
      <c r="F34" s="183"/>
      <c r="G34" s="183"/>
      <c r="H34" s="183"/>
    </row>
    <row r="35" spans="1:8" ht="13.95" customHeight="1" x14ac:dyDescent="0.25">
      <c r="A35" s="182" t="s">
        <v>192</v>
      </c>
      <c r="B35" s="188" t="s">
        <v>206</v>
      </c>
      <c r="C35" s="188"/>
      <c r="D35" s="188"/>
      <c r="E35" s="188"/>
      <c r="F35" s="188"/>
      <c r="G35" s="188"/>
      <c r="H35" s="188"/>
    </row>
    <row r="36" spans="1:8" ht="10.050000000000001" customHeight="1" x14ac:dyDescent="0.25">
      <c r="B36" s="183"/>
      <c r="C36" s="183"/>
      <c r="D36" s="183"/>
      <c r="E36" s="183"/>
      <c r="F36" s="183"/>
      <c r="G36" s="183"/>
      <c r="H36" s="183"/>
    </row>
    <row r="37" spans="1:8" ht="28.05" customHeight="1" x14ac:dyDescent="0.25">
      <c r="A37" s="182" t="s">
        <v>192</v>
      </c>
      <c r="B37" s="188" t="s">
        <v>207</v>
      </c>
      <c r="C37" s="188"/>
      <c r="D37" s="188"/>
      <c r="E37" s="188"/>
      <c r="F37" s="188"/>
      <c r="G37" s="188"/>
      <c r="H37" s="188"/>
    </row>
    <row r="38" spans="1:8" ht="13.95" customHeight="1" x14ac:dyDescent="0.25">
      <c r="B38" s="183"/>
      <c r="C38" s="183"/>
      <c r="D38" s="183"/>
      <c r="E38" s="183"/>
      <c r="F38" s="183"/>
      <c r="G38" s="183"/>
      <c r="H38" s="183"/>
    </row>
    <row r="39" spans="1:8" ht="13.95" customHeight="1" x14ac:dyDescent="0.25">
      <c r="B39" s="183"/>
      <c r="C39" s="183"/>
      <c r="D39" s="183"/>
      <c r="E39" s="183"/>
      <c r="F39" s="183"/>
      <c r="G39" s="183"/>
      <c r="H39" s="183"/>
    </row>
    <row r="40" spans="1:8" ht="13.95" customHeight="1" x14ac:dyDescent="0.25">
      <c r="B40" s="183"/>
      <c r="C40" s="183"/>
      <c r="D40" s="183"/>
      <c r="E40" s="183"/>
      <c r="F40" s="183"/>
      <c r="G40" s="183"/>
      <c r="H40" s="183"/>
    </row>
    <row r="41" spans="1:8" ht="13.95" customHeight="1" x14ac:dyDescent="0.25">
      <c r="B41" s="183"/>
      <c r="C41" s="183"/>
      <c r="D41" s="183"/>
      <c r="E41" s="183"/>
      <c r="F41" s="183"/>
      <c r="G41" s="183"/>
      <c r="H41" s="183"/>
    </row>
    <row r="42" spans="1:8" ht="13.95" customHeight="1" x14ac:dyDescent="0.25">
      <c r="B42" s="183"/>
      <c r="C42" s="183"/>
      <c r="D42" s="183"/>
      <c r="E42" s="183"/>
      <c r="F42" s="183"/>
      <c r="G42" s="183"/>
      <c r="H42" s="183"/>
    </row>
    <row r="43" spans="1:8" ht="13.95" customHeight="1" x14ac:dyDescent="0.25">
      <c r="B43" s="183"/>
      <c r="C43" s="183"/>
      <c r="D43" s="183"/>
      <c r="E43" s="183"/>
      <c r="F43" s="183"/>
      <c r="G43" s="183"/>
      <c r="H43" s="183"/>
    </row>
    <row r="44" spans="1:8" ht="13.95" customHeight="1" x14ac:dyDescent="0.25"/>
    <row r="45" spans="1:8" ht="13.95" customHeight="1" x14ac:dyDescent="0.25"/>
    <row r="46" spans="1:8" ht="13.95" customHeight="1" x14ac:dyDescent="0.25"/>
    <row r="47" spans="1:8" ht="13.95" customHeight="1" x14ac:dyDescent="0.25">
      <c r="A47" s="194" t="s">
        <v>210</v>
      </c>
      <c r="B47" s="194"/>
      <c r="C47" s="194"/>
      <c r="D47" s="194"/>
      <c r="E47" s="194"/>
      <c r="F47" s="194"/>
      <c r="G47" s="194"/>
      <c r="H47" s="194"/>
    </row>
    <row r="48" spans="1:8" ht="13.95" customHeight="1" x14ac:dyDescent="0.25"/>
    <row r="49" spans="1:8" ht="13.95" customHeight="1" x14ac:dyDescent="0.25">
      <c r="A49" s="182" t="s">
        <v>192</v>
      </c>
      <c r="B49" s="188" t="s">
        <v>211</v>
      </c>
      <c r="C49" s="188"/>
      <c r="D49" s="188"/>
      <c r="E49" s="188"/>
      <c r="F49" s="188"/>
      <c r="G49" s="188"/>
      <c r="H49" s="188"/>
    </row>
    <row r="50" spans="1:8" ht="10.050000000000001" customHeight="1" x14ac:dyDescent="0.25"/>
    <row r="51" spans="1:8" ht="97.95" customHeight="1" x14ac:dyDescent="0.25">
      <c r="A51" s="182" t="s">
        <v>192</v>
      </c>
      <c r="B51" s="189" t="s">
        <v>221</v>
      </c>
      <c r="C51" s="188"/>
      <c r="D51" s="188"/>
      <c r="E51" s="188"/>
      <c r="F51" s="188"/>
      <c r="G51" s="188"/>
      <c r="H51" s="188"/>
    </row>
    <row r="52" spans="1:8" ht="10.050000000000001" customHeight="1" x14ac:dyDescent="0.25"/>
    <row r="53" spans="1:8" ht="13.95" customHeight="1" x14ac:dyDescent="0.25">
      <c r="A53" s="182" t="s">
        <v>192</v>
      </c>
      <c r="B53" s="189" t="s">
        <v>212</v>
      </c>
      <c r="C53" s="188"/>
      <c r="D53" s="188"/>
      <c r="E53" s="188"/>
      <c r="F53" s="188"/>
      <c r="G53" s="188"/>
      <c r="H53" s="188"/>
    </row>
    <row r="54" spans="1:8" ht="10.050000000000001" customHeight="1" x14ac:dyDescent="0.25">
      <c r="B54" s="180"/>
      <c r="C54" s="183"/>
      <c r="D54" s="183"/>
      <c r="E54" s="183"/>
      <c r="F54" s="183"/>
      <c r="G54" s="183"/>
      <c r="H54" s="183"/>
    </row>
    <row r="55" spans="1:8" ht="55.95" customHeight="1" x14ac:dyDescent="0.25">
      <c r="A55" s="182" t="s">
        <v>192</v>
      </c>
      <c r="B55" s="188" t="s">
        <v>222</v>
      </c>
      <c r="C55" s="188"/>
      <c r="D55" s="188"/>
      <c r="E55" s="188"/>
      <c r="F55" s="188"/>
      <c r="G55" s="188"/>
      <c r="H55" s="188"/>
    </row>
    <row r="56" spans="1:8" ht="10.050000000000001" customHeight="1" x14ac:dyDescent="0.25"/>
    <row r="57" spans="1:8" ht="181.95" customHeight="1" x14ac:dyDescent="0.25">
      <c r="A57" s="182" t="s">
        <v>192</v>
      </c>
      <c r="B57" s="188" t="s">
        <v>223</v>
      </c>
      <c r="C57" s="188"/>
      <c r="D57" s="188"/>
      <c r="E57" s="188"/>
      <c r="F57" s="188"/>
      <c r="G57" s="188"/>
      <c r="H57" s="188"/>
    </row>
    <row r="58" spans="1:8" ht="13.95" customHeight="1" x14ac:dyDescent="0.25"/>
    <row r="59" spans="1:8" ht="13.95" customHeight="1" x14ac:dyDescent="0.25"/>
    <row r="60" spans="1:8" ht="13.95" customHeight="1" x14ac:dyDescent="0.25"/>
    <row r="61" spans="1:8" ht="13.95" customHeight="1" x14ac:dyDescent="0.25">
      <c r="A61" s="195" t="s">
        <v>213</v>
      </c>
      <c r="B61" s="195"/>
      <c r="C61" s="195"/>
      <c r="D61" s="195"/>
      <c r="E61" s="195"/>
      <c r="F61" s="195"/>
      <c r="G61" s="195"/>
      <c r="H61" s="195"/>
    </row>
    <row r="62" spans="1:8" ht="13.95" customHeight="1" x14ac:dyDescent="0.25">
      <c r="B62" s="186"/>
      <c r="C62" s="187"/>
      <c r="D62" s="187"/>
      <c r="E62" s="187"/>
      <c r="F62" s="187"/>
      <c r="G62" s="187"/>
      <c r="H62" s="187"/>
    </row>
    <row r="63" spans="1:8" ht="13.95" customHeight="1" x14ac:dyDescent="0.25">
      <c r="A63" s="189" t="s">
        <v>214</v>
      </c>
      <c r="B63" s="189"/>
      <c r="C63" s="189"/>
      <c r="D63" s="189"/>
      <c r="E63" s="189"/>
      <c r="F63" s="189"/>
      <c r="G63" s="189"/>
      <c r="H63" s="189"/>
    </row>
    <row r="64" spans="1:8" ht="10.050000000000001" customHeight="1" x14ac:dyDescent="0.25"/>
    <row r="65" spans="1:8" ht="13.95" customHeight="1" x14ac:dyDescent="0.25">
      <c r="A65" s="182" t="s">
        <v>192</v>
      </c>
      <c r="B65" s="188" t="s">
        <v>211</v>
      </c>
      <c r="C65" s="188"/>
      <c r="D65" s="188"/>
      <c r="E65" s="188"/>
      <c r="F65" s="188"/>
      <c r="G65" s="188"/>
      <c r="H65" s="188"/>
    </row>
    <row r="66" spans="1:8" ht="10.050000000000001" customHeight="1" x14ac:dyDescent="0.25"/>
    <row r="67" spans="1:8" ht="13.95" customHeight="1" x14ac:dyDescent="0.25">
      <c r="A67" s="182" t="s">
        <v>192</v>
      </c>
      <c r="B67" s="188" t="s">
        <v>215</v>
      </c>
      <c r="C67" s="188"/>
      <c r="D67" s="188"/>
      <c r="E67" s="188"/>
      <c r="F67" s="188"/>
      <c r="G67" s="188"/>
      <c r="H67" s="188"/>
    </row>
    <row r="68" spans="1:8" ht="10.050000000000001" customHeight="1" x14ac:dyDescent="0.25"/>
    <row r="69" spans="1:8" ht="28.05" customHeight="1" x14ac:dyDescent="0.25">
      <c r="A69" s="182" t="s">
        <v>192</v>
      </c>
      <c r="B69" s="188" t="s">
        <v>216</v>
      </c>
      <c r="C69" s="188"/>
      <c r="D69" s="188"/>
      <c r="E69" s="188"/>
      <c r="F69" s="188"/>
      <c r="G69" s="188"/>
      <c r="H69" s="188"/>
    </row>
    <row r="70" spans="1:8" ht="10.050000000000001" customHeight="1" x14ac:dyDescent="0.25"/>
    <row r="71" spans="1:8" ht="28.05" customHeight="1" x14ac:dyDescent="0.25">
      <c r="A71" s="182" t="s">
        <v>192</v>
      </c>
      <c r="B71" s="188" t="s">
        <v>217</v>
      </c>
      <c r="C71" s="188"/>
      <c r="D71" s="188"/>
      <c r="E71" s="188"/>
      <c r="F71" s="188"/>
      <c r="G71" s="188"/>
      <c r="H71" s="188"/>
    </row>
    <row r="72" spans="1:8" ht="10.050000000000001" customHeight="1" x14ac:dyDescent="0.25"/>
    <row r="73" spans="1:8" ht="28.05" customHeight="1" x14ac:dyDescent="0.25">
      <c r="A73" s="182" t="s">
        <v>192</v>
      </c>
      <c r="B73" s="188" t="s">
        <v>218</v>
      </c>
      <c r="C73" s="188"/>
      <c r="D73" s="188"/>
      <c r="E73" s="188"/>
      <c r="F73" s="188"/>
      <c r="G73" s="188"/>
      <c r="H73" s="188"/>
    </row>
    <row r="74" spans="1:8" ht="10.050000000000001" customHeight="1" x14ac:dyDescent="0.25"/>
    <row r="75" spans="1:8" ht="13.95" customHeight="1" x14ac:dyDescent="0.25">
      <c r="A75" s="182" t="s">
        <v>192</v>
      </c>
      <c r="B75" s="179" t="s">
        <v>219</v>
      </c>
    </row>
    <row r="76" spans="1:8" ht="10.050000000000001" customHeight="1" x14ac:dyDescent="0.25"/>
    <row r="77" spans="1:8" ht="70.05" customHeight="1" x14ac:dyDescent="0.25">
      <c r="A77" s="182" t="s">
        <v>192</v>
      </c>
      <c r="B77" s="189" t="s">
        <v>220</v>
      </c>
      <c r="C77" s="188"/>
      <c r="D77" s="188"/>
      <c r="E77" s="188"/>
      <c r="F77" s="188"/>
      <c r="G77" s="188"/>
      <c r="H77" s="188"/>
    </row>
    <row r="78" spans="1:8" ht="13.95" customHeight="1" x14ac:dyDescent="0.25"/>
    <row r="79" spans="1:8" ht="13.95" customHeight="1" x14ac:dyDescent="0.25"/>
    <row r="80" spans="1:8" ht="13.95" customHeight="1" x14ac:dyDescent="0.25"/>
    <row r="81" ht="13.95" customHeight="1" x14ac:dyDescent="0.25"/>
    <row r="82" ht="13.95" customHeight="1" x14ac:dyDescent="0.25"/>
    <row r="83" ht="13.95" customHeight="1" x14ac:dyDescent="0.25"/>
    <row r="84" ht="13.95" customHeight="1" x14ac:dyDescent="0.25"/>
    <row r="85" ht="13.95" customHeight="1" x14ac:dyDescent="0.25"/>
    <row r="86" ht="13.95" customHeight="1" x14ac:dyDescent="0.25"/>
    <row r="87" ht="13.95" customHeight="1" x14ac:dyDescent="0.25"/>
    <row r="88" ht="13.95" customHeight="1" x14ac:dyDescent="0.25"/>
    <row r="89" ht="13.95" customHeight="1" x14ac:dyDescent="0.25"/>
    <row r="90" ht="13.95" customHeight="1" x14ac:dyDescent="0.25"/>
    <row r="91" ht="13.95" customHeight="1" x14ac:dyDescent="0.25"/>
    <row r="92" ht="13.95" customHeight="1" x14ac:dyDescent="0.25"/>
    <row r="93" ht="13.95" customHeight="1" x14ac:dyDescent="0.25"/>
    <row r="94" ht="13.95" customHeight="1" x14ac:dyDescent="0.25"/>
    <row r="95" ht="13.95" customHeight="1" x14ac:dyDescent="0.25"/>
    <row r="96" ht="13.95" customHeight="1" x14ac:dyDescent="0.25"/>
    <row r="97" ht="13.95" customHeight="1" x14ac:dyDescent="0.25"/>
    <row r="98" ht="13.95" customHeight="1" x14ac:dyDescent="0.25"/>
    <row r="99" ht="13.95" customHeight="1" x14ac:dyDescent="0.25"/>
    <row r="100" ht="13.95" customHeight="1" x14ac:dyDescent="0.25"/>
    <row r="101" ht="13.95" customHeight="1" x14ac:dyDescent="0.25"/>
    <row r="102" ht="13.95" customHeight="1" x14ac:dyDescent="0.25"/>
    <row r="103" ht="13.95" customHeight="1" x14ac:dyDescent="0.25"/>
    <row r="104" ht="13.95" customHeight="1" x14ac:dyDescent="0.25"/>
    <row r="105" ht="13.95" customHeight="1" x14ac:dyDescent="0.25"/>
    <row r="106" ht="13.95" customHeight="1" x14ac:dyDescent="0.25"/>
    <row r="107" ht="13.95" customHeight="1" x14ac:dyDescent="0.25"/>
    <row r="108" ht="13.95" customHeight="1" x14ac:dyDescent="0.25"/>
    <row r="109" ht="13.95" customHeight="1" x14ac:dyDescent="0.25"/>
    <row r="110" ht="13.95" customHeight="1" x14ac:dyDescent="0.25"/>
    <row r="111" ht="13.95" customHeight="1" x14ac:dyDescent="0.25"/>
    <row r="112" ht="13.95" customHeight="1" x14ac:dyDescent="0.25"/>
    <row r="113" ht="13.95" customHeight="1" x14ac:dyDescent="0.25"/>
  </sheetData>
  <sheetProtection algorithmName="SHA-512" hashValue="NCJQclHvZSjXwKtRLMEhnQd+gMYbIhT0NVr8VBV/ZnmxDp0lx9ksFwTpplEa0m/T++ldhcVd7fD34fsvQ78+RQ==" saltValue="zJspqau0zsvqC/TMokY2Qg==" spinCount="100000" sheet="1" objects="1" scenarios="1" selectLockedCells="1" selectUnlockedCells="1"/>
  <mergeCells count="33">
    <mergeCell ref="A47:H47"/>
    <mergeCell ref="A61:H61"/>
    <mergeCell ref="A63:H63"/>
    <mergeCell ref="A3:H3"/>
    <mergeCell ref="B49:H49"/>
    <mergeCell ref="B55:H55"/>
    <mergeCell ref="B53:H53"/>
    <mergeCell ref="B29:H29"/>
    <mergeCell ref="B33:H33"/>
    <mergeCell ref="B31:H31"/>
    <mergeCell ref="B35:H35"/>
    <mergeCell ref="B37:H37"/>
    <mergeCell ref="A1:H1"/>
    <mergeCell ref="B25:H25"/>
    <mergeCell ref="B27:H27"/>
    <mergeCell ref="B9:H9"/>
    <mergeCell ref="B11:H11"/>
    <mergeCell ref="B21:H21"/>
    <mergeCell ref="B17:H17"/>
    <mergeCell ref="B7:H7"/>
    <mergeCell ref="B13:H13"/>
    <mergeCell ref="B15:H15"/>
    <mergeCell ref="B19:H19"/>
    <mergeCell ref="B23:H23"/>
    <mergeCell ref="A5:H5"/>
    <mergeCell ref="B69:H69"/>
    <mergeCell ref="B71:H71"/>
    <mergeCell ref="B73:H73"/>
    <mergeCell ref="B77:H77"/>
    <mergeCell ref="B51:H51"/>
    <mergeCell ref="B57:H57"/>
    <mergeCell ref="B65:H65"/>
    <mergeCell ref="B67:H67"/>
  </mergeCells>
  <pageMargins left="0.7" right="0.7" top="0.78740157499999996" bottom="0.78740157499999996"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4485-9D15-40CE-B128-FE4516122D91}">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23"/>
      <c r="G1" s="323"/>
      <c r="H1" s="324"/>
    </row>
    <row r="2" spans="1:8" x14ac:dyDescent="0.25">
      <c r="B2" s="5" t="s">
        <v>40</v>
      </c>
      <c r="C2" s="242" t="str">
        <f>IF(ISBLANK(Offertvergleich!$B2),"",Offertvergleich!$B2)</f>
        <v/>
      </c>
      <c r="D2" s="242"/>
      <c r="E2" s="316" t="s">
        <v>90</v>
      </c>
      <c r="F2" s="189"/>
      <c r="G2" s="189"/>
      <c r="H2" s="320"/>
    </row>
    <row r="3" spans="1:8" x14ac:dyDescent="0.25">
      <c r="B3" s="5" t="s">
        <v>41</v>
      </c>
      <c r="C3" s="242" t="str">
        <f>IF(ISBLANK(Offertvergleich!$B3),"",Offertvergleich!$B3)</f>
        <v/>
      </c>
      <c r="D3" s="242"/>
      <c r="E3" s="316" t="s">
        <v>105</v>
      </c>
      <c r="F3" s="189"/>
      <c r="G3" s="189"/>
      <c r="H3" s="320"/>
    </row>
    <row r="4" spans="1:8" x14ac:dyDescent="0.25">
      <c r="B4" s="5"/>
      <c r="E4" s="316" t="s">
        <v>108</v>
      </c>
      <c r="F4" s="189"/>
      <c r="G4" s="189"/>
      <c r="H4" s="320"/>
    </row>
    <row r="5" spans="1:8" x14ac:dyDescent="0.25">
      <c r="B5" s="5"/>
      <c r="E5" s="316" t="s">
        <v>106</v>
      </c>
      <c r="F5" s="189"/>
      <c r="G5" s="189"/>
      <c r="H5" s="320"/>
    </row>
    <row r="6" spans="1:8" x14ac:dyDescent="0.25">
      <c r="B6" s="5"/>
      <c r="E6" s="310" t="s">
        <v>107</v>
      </c>
      <c r="F6" s="321"/>
      <c r="G6" s="321"/>
      <c r="H6" s="322"/>
    </row>
    <row r="7" spans="1:8" x14ac:dyDescent="0.25">
      <c r="B7" s="5"/>
    </row>
    <row r="8" spans="1:8" s="6" customFormat="1" ht="11.25" customHeight="1" x14ac:dyDescent="0.2">
      <c r="A8" s="95"/>
      <c r="B8" s="97" t="s">
        <v>82</v>
      </c>
      <c r="C8" s="325" t="s">
        <v>148</v>
      </c>
      <c r="D8" s="327"/>
    </row>
    <row r="9" spans="1:8" s="6" customFormat="1" ht="11.25" customHeight="1" x14ac:dyDescent="0.2">
      <c r="A9" s="95"/>
      <c r="B9" s="5" t="s">
        <v>84</v>
      </c>
      <c r="C9" s="309"/>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x14ac:dyDescent="0.25">
      <c r="A19" s="115">
        <v>1</v>
      </c>
      <c r="B19" s="116" t="str">
        <f>IF(ISBLANK(Offertvergleich!C$18),"",Offertvergleich!C$18)</f>
        <v>U1</v>
      </c>
      <c r="C19" s="135" t="s">
        <v>115</v>
      </c>
      <c r="D19" s="136"/>
      <c r="E19" s="137"/>
      <c r="F19" s="117" t="str">
        <f>IF(ISBLANK(G19),"",G19*$C$9)</f>
        <v/>
      </c>
      <c r="G19" s="177"/>
      <c r="H19" s="136"/>
    </row>
    <row r="20" spans="1:8" s="118" customFormat="1" x14ac:dyDescent="0.25">
      <c r="A20" s="115">
        <v>2</v>
      </c>
      <c r="B20" s="116" t="str">
        <f>IF(ISBLANK(Offertvergleich!F$18),"",Offertvergleich!F$18)</f>
        <v>U2</v>
      </c>
      <c r="C20" s="116" t="str">
        <f>IF(ISBLANK($C$19),"",$C$19)</f>
        <v>ZK-6 Bezeichnung</v>
      </c>
      <c r="D20" s="119" t="str">
        <f>IF(ISBLANK($D$19),"",$D$19)</f>
        <v/>
      </c>
      <c r="E20" s="119" t="str">
        <f>IF(ISBLANK($E$19),"",$E$19)</f>
        <v/>
      </c>
      <c r="F20" s="117" t="str">
        <f t="shared" ref="F20:F38" si="0">IF(ISBLANK(G20),"",G20*$C$9)</f>
        <v/>
      </c>
      <c r="G20" s="177"/>
      <c r="H20" s="136"/>
    </row>
    <row r="21" spans="1:8" s="118" customFormat="1" x14ac:dyDescent="0.25">
      <c r="A21" s="115">
        <v>3</v>
      </c>
      <c r="B21" s="116" t="str">
        <f>IF(ISBLANK(Offertvergleich!I$18),"",Offertvergleich!I$18)</f>
        <v>U3</v>
      </c>
      <c r="C21" s="116" t="str">
        <f t="shared" ref="C21:C38" si="1">IF(ISBLANK($C$19),"",$C$19)</f>
        <v>ZK-6 Bezeichnung</v>
      </c>
      <c r="D21" s="119" t="str">
        <f t="shared" ref="D21:D38" si="2">IF(ISBLANK($D$19),"",$D$19)</f>
        <v/>
      </c>
      <c r="E21" s="119" t="str">
        <f t="shared" ref="E21:E38" si="3">IF(ISBLANK($E$19),"",$E$19)</f>
        <v/>
      </c>
      <c r="F21" s="117" t="str">
        <f t="shared" si="0"/>
        <v/>
      </c>
      <c r="G21" s="177"/>
      <c r="H21" s="136"/>
    </row>
    <row r="22" spans="1:8" s="118" customFormat="1" x14ac:dyDescent="0.25">
      <c r="A22" s="115">
        <v>4</v>
      </c>
      <c r="B22" s="116" t="str">
        <f>IF(ISBLANK(Offertvergleich!L$18),"",Offertvergleich!L$18)</f>
        <v>U4</v>
      </c>
      <c r="C22" s="116" t="str">
        <f t="shared" si="1"/>
        <v>ZK-6 Bezeichnung</v>
      </c>
      <c r="D22" s="119" t="str">
        <f t="shared" si="2"/>
        <v/>
      </c>
      <c r="E22" s="119" t="str">
        <f t="shared" si="3"/>
        <v/>
      </c>
      <c r="F22" s="117" t="str">
        <f t="shared" si="0"/>
        <v/>
      </c>
      <c r="G22" s="177"/>
      <c r="H22" s="137"/>
    </row>
    <row r="23" spans="1:8" s="118" customFormat="1" x14ac:dyDescent="0.25">
      <c r="A23" s="115">
        <v>5</v>
      </c>
      <c r="B23" s="116" t="str">
        <f>IF(ISBLANK(Offertvergleich!O$18),"",Offertvergleich!O$18)</f>
        <v>U5</v>
      </c>
      <c r="C23" s="116" t="str">
        <f t="shared" si="1"/>
        <v>ZK-6 Bezeichnung</v>
      </c>
      <c r="D23" s="119" t="str">
        <f t="shared" si="2"/>
        <v/>
      </c>
      <c r="E23" s="119" t="str">
        <f t="shared" si="3"/>
        <v/>
      </c>
      <c r="F23" s="117" t="str">
        <f t="shared" si="0"/>
        <v/>
      </c>
      <c r="G23" s="177"/>
      <c r="H23" s="137"/>
    </row>
    <row r="24" spans="1:8" s="118" customFormat="1" x14ac:dyDescent="0.25">
      <c r="A24" s="115">
        <v>6</v>
      </c>
      <c r="B24" s="116" t="str">
        <f>IF(ISBLANK(Offertvergleich!T$18),"",Offertvergleich!T$18)</f>
        <v>U6</v>
      </c>
      <c r="C24" s="116" t="str">
        <f t="shared" si="1"/>
        <v>ZK-6 Bezeichnung</v>
      </c>
      <c r="D24" s="119" t="str">
        <f t="shared" si="2"/>
        <v/>
      </c>
      <c r="E24" s="119" t="str">
        <f t="shared" si="3"/>
        <v/>
      </c>
      <c r="F24" s="117" t="str">
        <f t="shared" si="0"/>
        <v/>
      </c>
      <c r="G24" s="177"/>
      <c r="H24" s="136"/>
    </row>
    <row r="25" spans="1:8" s="118" customFormat="1" x14ac:dyDescent="0.25">
      <c r="A25" s="115">
        <v>7</v>
      </c>
      <c r="B25" s="116" t="str">
        <f>IF(ISBLANK(Offertvergleich!W$18),"",Offertvergleich!W$18)</f>
        <v>U7</v>
      </c>
      <c r="C25" s="116" t="str">
        <f t="shared" si="1"/>
        <v>ZK-6 Bezeichnung</v>
      </c>
      <c r="D25" s="119" t="str">
        <f t="shared" si="2"/>
        <v/>
      </c>
      <c r="E25" s="119" t="str">
        <f t="shared" si="3"/>
        <v/>
      </c>
      <c r="F25" s="117" t="str">
        <f t="shared" si="0"/>
        <v/>
      </c>
      <c r="G25" s="177"/>
      <c r="H25" s="136"/>
    </row>
    <row r="26" spans="1:8" s="118" customFormat="1" x14ac:dyDescent="0.25">
      <c r="A26" s="115">
        <v>8</v>
      </c>
      <c r="B26" s="116" t="str">
        <f>IF(ISBLANK(Offertvergleich!Z$18),"",Offertvergleich!Z$18)</f>
        <v>U8</v>
      </c>
      <c r="C26" s="116" t="str">
        <f t="shared" si="1"/>
        <v>ZK-6 Bezeichnung</v>
      </c>
      <c r="D26" s="119" t="str">
        <f t="shared" si="2"/>
        <v/>
      </c>
      <c r="E26" s="119" t="str">
        <f t="shared" si="3"/>
        <v/>
      </c>
      <c r="F26" s="117" t="str">
        <f t="shared" si="0"/>
        <v/>
      </c>
      <c r="G26" s="177"/>
      <c r="H26" s="136"/>
    </row>
    <row r="27" spans="1:8" s="118" customFormat="1" x14ac:dyDescent="0.25">
      <c r="A27" s="115">
        <v>9</v>
      </c>
      <c r="B27" s="116" t="str">
        <f>IF(ISBLANK(Offertvergleich!AC$18),"",Offertvergleich!AC$18)</f>
        <v>U9</v>
      </c>
      <c r="C27" s="116" t="str">
        <f t="shared" si="1"/>
        <v>ZK-6 Bezeichnung</v>
      </c>
      <c r="D27" s="119" t="str">
        <f t="shared" si="2"/>
        <v/>
      </c>
      <c r="E27" s="119" t="str">
        <f t="shared" si="3"/>
        <v/>
      </c>
      <c r="F27" s="117" t="str">
        <f t="shared" si="0"/>
        <v/>
      </c>
      <c r="G27" s="177"/>
      <c r="H27" s="136"/>
    </row>
    <row r="28" spans="1:8" s="118" customFormat="1" x14ac:dyDescent="0.25">
      <c r="A28" s="115">
        <v>10</v>
      </c>
      <c r="B28" s="116" t="str">
        <f>IF(ISBLANK(Offertvergleich!AF$18),"",Offertvergleich!AF$18)</f>
        <v>U10</v>
      </c>
      <c r="C28" s="116" t="str">
        <f t="shared" si="1"/>
        <v>ZK-6 Bezeichnung</v>
      </c>
      <c r="D28" s="119" t="str">
        <f t="shared" si="2"/>
        <v/>
      </c>
      <c r="E28" s="119" t="str">
        <f t="shared" si="3"/>
        <v/>
      </c>
      <c r="F28" s="117" t="str">
        <f t="shared" si="0"/>
        <v/>
      </c>
      <c r="G28" s="177"/>
      <c r="H28" s="136"/>
    </row>
    <row r="29" spans="1:8" s="118" customFormat="1" x14ac:dyDescent="0.25">
      <c r="A29" s="115">
        <v>11</v>
      </c>
      <c r="B29" s="116" t="str">
        <f>IF(ISBLANK(Offertvergleich!AK$18),"",Offertvergleich!AK$18)</f>
        <v>U11</v>
      </c>
      <c r="C29" s="116" t="str">
        <f t="shared" si="1"/>
        <v>ZK-6 Bezeichnung</v>
      </c>
      <c r="D29" s="119" t="str">
        <f t="shared" si="2"/>
        <v/>
      </c>
      <c r="E29" s="119" t="str">
        <f t="shared" si="3"/>
        <v/>
      </c>
      <c r="F29" s="117" t="str">
        <f t="shared" si="0"/>
        <v/>
      </c>
      <c r="G29" s="177"/>
      <c r="H29" s="136"/>
    </row>
    <row r="30" spans="1:8" s="118" customFormat="1" x14ac:dyDescent="0.25">
      <c r="A30" s="115">
        <v>12</v>
      </c>
      <c r="B30" s="116" t="str">
        <f>IF(ISBLANK(Offertvergleich!AN$18),"",Offertvergleich!AN$18)</f>
        <v>U12</v>
      </c>
      <c r="C30" s="116" t="str">
        <f t="shared" si="1"/>
        <v>ZK-6 Bezeichnung</v>
      </c>
      <c r="D30" s="119" t="str">
        <f t="shared" si="2"/>
        <v/>
      </c>
      <c r="E30" s="119" t="str">
        <f t="shared" si="3"/>
        <v/>
      </c>
      <c r="F30" s="117" t="str">
        <f t="shared" si="0"/>
        <v/>
      </c>
      <c r="G30" s="177"/>
      <c r="H30" s="136"/>
    </row>
    <row r="31" spans="1:8" s="118" customFormat="1" x14ac:dyDescent="0.25">
      <c r="A31" s="115">
        <v>13</v>
      </c>
      <c r="B31" s="116" t="str">
        <f>IF(ISBLANK(Offertvergleich!AQ$18),"",Offertvergleich!AQ$18)</f>
        <v>U13</v>
      </c>
      <c r="C31" s="116" t="str">
        <f t="shared" si="1"/>
        <v>ZK-6 Bezeichnung</v>
      </c>
      <c r="D31" s="119" t="str">
        <f t="shared" si="2"/>
        <v/>
      </c>
      <c r="E31" s="119" t="str">
        <f t="shared" si="3"/>
        <v/>
      </c>
      <c r="F31" s="117" t="str">
        <f t="shared" si="0"/>
        <v/>
      </c>
      <c r="G31" s="177"/>
      <c r="H31" s="136"/>
    </row>
    <row r="32" spans="1:8" s="118" customFormat="1" x14ac:dyDescent="0.25">
      <c r="A32" s="115">
        <v>14</v>
      </c>
      <c r="B32" s="116" t="str">
        <f>IF(ISBLANK(Offertvergleich!AT$18),"",Offertvergleich!AT$18)</f>
        <v>U14</v>
      </c>
      <c r="C32" s="116" t="str">
        <f t="shared" si="1"/>
        <v>ZK-6 Bezeichnung</v>
      </c>
      <c r="D32" s="119" t="str">
        <f t="shared" si="2"/>
        <v/>
      </c>
      <c r="E32" s="119" t="str">
        <f t="shared" si="3"/>
        <v/>
      </c>
      <c r="F32" s="117" t="str">
        <f t="shared" si="0"/>
        <v/>
      </c>
      <c r="G32" s="177"/>
      <c r="H32" s="136"/>
    </row>
    <row r="33" spans="1:8" s="118" customFormat="1" x14ac:dyDescent="0.25">
      <c r="A33" s="115">
        <v>15</v>
      </c>
      <c r="B33" s="116" t="str">
        <f>IF(ISBLANK(Offertvergleich!AW$18),"",Offertvergleich!AW$18)</f>
        <v>U15</v>
      </c>
      <c r="C33" s="116" t="str">
        <f t="shared" si="1"/>
        <v>ZK-6 Bezeichnung</v>
      </c>
      <c r="D33" s="119" t="str">
        <f t="shared" si="2"/>
        <v/>
      </c>
      <c r="E33" s="119" t="str">
        <f t="shared" si="3"/>
        <v/>
      </c>
      <c r="F33" s="117" t="str">
        <f t="shared" si="0"/>
        <v/>
      </c>
      <c r="G33" s="177"/>
      <c r="H33" s="136"/>
    </row>
    <row r="34" spans="1:8" s="118" customFormat="1" x14ac:dyDescent="0.25">
      <c r="A34" s="115">
        <v>16</v>
      </c>
      <c r="B34" s="116" t="str">
        <f>IF(ISBLANK(Offertvergleich!BB$18),"",Offertvergleich!BB$18)</f>
        <v>U16</v>
      </c>
      <c r="C34" s="116" t="str">
        <f t="shared" si="1"/>
        <v>ZK-6 Bezeichnung</v>
      </c>
      <c r="D34" s="119" t="str">
        <f t="shared" si="2"/>
        <v/>
      </c>
      <c r="E34" s="119" t="str">
        <f t="shared" si="3"/>
        <v/>
      </c>
      <c r="F34" s="117" t="str">
        <f t="shared" si="0"/>
        <v/>
      </c>
      <c r="G34" s="177"/>
      <c r="H34" s="136"/>
    </row>
    <row r="35" spans="1:8" s="118" customFormat="1" x14ac:dyDescent="0.25">
      <c r="A35" s="115">
        <v>17</v>
      </c>
      <c r="B35" s="116" t="str">
        <f>IF(ISBLANK(Offertvergleich!BE$18),"",Offertvergleich!BE$18)</f>
        <v>U17</v>
      </c>
      <c r="C35" s="116" t="str">
        <f t="shared" si="1"/>
        <v>ZK-6 Bezeichnung</v>
      </c>
      <c r="D35" s="119" t="str">
        <f t="shared" si="2"/>
        <v/>
      </c>
      <c r="E35" s="119" t="str">
        <f t="shared" si="3"/>
        <v/>
      </c>
      <c r="F35" s="117" t="str">
        <f t="shared" si="0"/>
        <v/>
      </c>
      <c r="G35" s="177"/>
      <c r="H35" s="136"/>
    </row>
    <row r="36" spans="1:8" s="118" customFormat="1" x14ac:dyDescent="0.25">
      <c r="A36" s="115">
        <v>18</v>
      </c>
      <c r="B36" s="116" t="str">
        <f>IF(ISBLANK(Offertvergleich!BH$18),"",Offertvergleich!BH$18)</f>
        <v>U18</v>
      </c>
      <c r="C36" s="116" t="str">
        <f t="shared" si="1"/>
        <v>ZK-6 Bezeichnung</v>
      </c>
      <c r="D36" s="119" t="str">
        <f t="shared" si="2"/>
        <v/>
      </c>
      <c r="E36" s="119" t="str">
        <f t="shared" si="3"/>
        <v/>
      </c>
      <c r="F36" s="117" t="str">
        <f t="shared" si="0"/>
        <v/>
      </c>
      <c r="G36" s="177"/>
      <c r="H36" s="136"/>
    </row>
    <row r="37" spans="1:8" s="118" customFormat="1" x14ac:dyDescent="0.25">
      <c r="A37" s="115">
        <v>19</v>
      </c>
      <c r="B37" s="116" t="str">
        <f>IF(ISBLANK(Offertvergleich!BK$18),"",Offertvergleich!BK$18)</f>
        <v>U19</v>
      </c>
      <c r="C37" s="116" t="str">
        <f t="shared" si="1"/>
        <v>ZK-6 Bezeichnung</v>
      </c>
      <c r="D37" s="119" t="str">
        <f t="shared" si="2"/>
        <v/>
      </c>
      <c r="E37" s="119" t="str">
        <f t="shared" si="3"/>
        <v/>
      </c>
      <c r="F37" s="117" t="str">
        <f t="shared" si="0"/>
        <v/>
      </c>
      <c r="G37" s="177"/>
      <c r="H37" s="136"/>
    </row>
    <row r="38" spans="1:8" s="118" customFormat="1" x14ac:dyDescent="0.25">
      <c r="A38" s="115">
        <v>20</v>
      </c>
      <c r="B38" s="116" t="str">
        <f>IF(ISBLANK(Offertvergleich!BN$18),"",Offertvergleich!BN$18)</f>
        <v>U20</v>
      </c>
      <c r="C38" s="116" t="str">
        <f t="shared" si="1"/>
        <v>ZK-6 Bezeichnung</v>
      </c>
      <c r="D38" s="119" t="str">
        <f t="shared" si="2"/>
        <v/>
      </c>
      <c r="E38" s="119" t="str">
        <f t="shared" si="3"/>
        <v/>
      </c>
      <c r="F38" s="117" t="str">
        <f t="shared" si="0"/>
        <v/>
      </c>
      <c r="G38" s="177"/>
      <c r="H38" s="136"/>
    </row>
  </sheetData>
  <sheetProtection algorithmName="SHA-512" hashValue="/oiMot4PGxZe0zKtt/zBLvZQk2vbjKKb4H91/wwGHG0UV7AEi8hp79cxTx96cuxtEJWw+VNiX6SqcfAF+LyzaQ==" saltValue="8lRC14f1ZdFyuB1BwYJylA==" spinCount="100000" sheet="1" selectLockedCells="1"/>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V24-02 (Ersetzt: V24-01)&amp;C&amp;8ZK-6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6E1A-2BB8-45F4-AB8E-F04439985880}">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14"/>
      <c r="G1" s="314"/>
      <c r="H1" s="315"/>
    </row>
    <row r="2" spans="1:8" x14ac:dyDescent="0.25">
      <c r="B2" s="5" t="s">
        <v>40</v>
      </c>
      <c r="C2" s="242" t="str">
        <f>IF(ISBLANK(Offertvergleich!$B2),"",Offertvergleich!$B2)</f>
        <v/>
      </c>
      <c r="D2" s="242"/>
      <c r="E2" s="316" t="s">
        <v>90</v>
      </c>
      <c r="F2" s="317"/>
      <c r="G2" s="317"/>
      <c r="H2" s="318"/>
    </row>
    <row r="3" spans="1:8" x14ac:dyDescent="0.25">
      <c r="B3" s="5" t="s">
        <v>41</v>
      </c>
      <c r="C3" s="242" t="str">
        <f>IF(ISBLANK(Offertvergleich!$B3),"",Offertvergleich!$B3)</f>
        <v/>
      </c>
      <c r="D3" s="242"/>
      <c r="E3" s="316" t="s">
        <v>105</v>
      </c>
      <c r="F3" s="317"/>
      <c r="G3" s="317"/>
      <c r="H3" s="318"/>
    </row>
    <row r="4" spans="1:8" x14ac:dyDescent="0.25">
      <c r="B4" s="5"/>
      <c r="E4" s="316" t="s">
        <v>108</v>
      </c>
      <c r="F4" s="317"/>
      <c r="G4" s="317"/>
      <c r="H4" s="318"/>
    </row>
    <row r="5" spans="1:8" x14ac:dyDescent="0.25">
      <c r="B5" s="5"/>
      <c r="E5" s="316" t="s">
        <v>106</v>
      </c>
      <c r="F5" s="317"/>
      <c r="G5" s="317"/>
      <c r="H5" s="318"/>
    </row>
    <row r="6" spans="1:8" x14ac:dyDescent="0.25">
      <c r="B6" s="5"/>
      <c r="E6" s="310" t="s">
        <v>107</v>
      </c>
      <c r="F6" s="311"/>
      <c r="G6" s="311"/>
      <c r="H6" s="312"/>
    </row>
    <row r="7" spans="1:8" x14ac:dyDescent="0.25">
      <c r="B7" s="5"/>
    </row>
    <row r="8" spans="1:8" s="6" customFormat="1" ht="11.25" customHeight="1" x14ac:dyDescent="0.2">
      <c r="A8" s="95"/>
      <c r="B8" s="97" t="s">
        <v>82</v>
      </c>
      <c r="C8" s="325" t="s">
        <v>149</v>
      </c>
      <c r="D8" s="326"/>
    </row>
    <row r="9" spans="1:8" s="6" customFormat="1" ht="11.25" customHeight="1" x14ac:dyDescent="0.2">
      <c r="A9" s="95"/>
      <c r="B9" s="5" t="s">
        <v>84</v>
      </c>
      <c r="C9" s="309"/>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x14ac:dyDescent="0.25">
      <c r="A19" s="115">
        <v>1</v>
      </c>
      <c r="B19" s="116" t="str">
        <f>IF(ISBLANK(Offertvergleich!C$18),"",Offertvergleich!C$18)</f>
        <v>U1</v>
      </c>
      <c r="C19" s="135" t="s">
        <v>116</v>
      </c>
      <c r="D19" s="136"/>
      <c r="E19" s="137"/>
      <c r="F19" s="117" t="str">
        <f>IF(ISBLANK(G19),"",G19*$C$9)</f>
        <v/>
      </c>
      <c r="G19" s="177"/>
      <c r="H19" s="136"/>
    </row>
    <row r="20" spans="1:8" s="118" customFormat="1" x14ac:dyDescent="0.25">
      <c r="A20" s="115">
        <v>2</v>
      </c>
      <c r="B20" s="116" t="str">
        <f>IF(ISBLANK(Offertvergleich!F$18),"",Offertvergleich!F$18)</f>
        <v>U2</v>
      </c>
      <c r="C20" s="116" t="str">
        <f>IF(ISBLANK($C$19),"",$C$19)</f>
        <v>ZK-7 Bezeichnung</v>
      </c>
      <c r="D20" s="119" t="str">
        <f>IF(ISBLANK($D$19),"",$D$19)</f>
        <v/>
      </c>
      <c r="E20" s="119" t="str">
        <f>IF(ISBLANK($E$19),"",$E$19)</f>
        <v/>
      </c>
      <c r="F20" s="117" t="str">
        <f t="shared" ref="F20:F38" si="0">IF(ISBLANK(G20),"",G20*$C$9)</f>
        <v/>
      </c>
      <c r="G20" s="177"/>
      <c r="H20" s="136"/>
    </row>
    <row r="21" spans="1:8" s="118" customFormat="1" x14ac:dyDescent="0.25">
      <c r="A21" s="115">
        <v>3</v>
      </c>
      <c r="B21" s="116" t="str">
        <f>IF(ISBLANK(Offertvergleich!I$18),"",Offertvergleich!I$18)</f>
        <v>U3</v>
      </c>
      <c r="C21" s="116" t="str">
        <f t="shared" ref="C21:C38" si="1">IF(ISBLANK($C$19),"",$C$19)</f>
        <v>ZK-7 Bezeichnung</v>
      </c>
      <c r="D21" s="119" t="str">
        <f t="shared" ref="D21:D38" si="2">IF(ISBLANK($D$19),"",$D$19)</f>
        <v/>
      </c>
      <c r="E21" s="119" t="str">
        <f t="shared" ref="E21:E38" si="3">IF(ISBLANK($E$19),"",$E$19)</f>
        <v/>
      </c>
      <c r="F21" s="117" t="str">
        <f t="shared" si="0"/>
        <v/>
      </c>
      <c r="G21" s="177"/>
      <c r="H21" s="136"/>
    </row>
    <row r="22" spans="1:8" s="118" customFormat="1" x14ac:dyDescent="0.25">
      <c r="A22" s="115">
        <v>4</v>
      </c>
      <c r="B22" s="116" t="str">
        <f>IF(ISBLANK(Offertvergleich!L$18),"",Offertvergleich!L$18)</f>
        <v>U4</v>
      </c>
      <c r="C22" s="116" t="str">
        <f t="shared" si="1"/>
        <v>ZK-7 Bezeichnung</v>
      </c>
      <c r="D22" s="119" t="str">
        <f t="shared" si="2"/>
        <v/>
      </c>
      <c r="E22" s="119" t="str">
        <f t="shared" si="3"/>
        <v/>
      </c>
      <c r="F22" s="117" t="str">
        <f t="shared" si="0"/>
        <v/>
      </c>
      <c r="G22" s="177"/>
      <c r="H22" s="137"/>
    </row>
    <row r="23" spans="1:8" s="118" customFormat="1" x14ac:dyDescent="0.25">
      <c r="A23" s="115">
        <v>5</v>
      </c>
      <c r="B23" s="116" t="str">
        <f>IF(ISBLANK(Offertvergleich!O$18),"",Offertvergleich!O$18)</f>
        <v>U5</v>
      </c>
      <c r="C23" s="116" t="str">
        <f t="shared" si="1"/>
        <v>ZK-7 Bezeichnung</v>
      </c>
      <c r="D23" s="119" t="str">
        <f t="shared" si="2"/>
        <v/>
      </c>
      <c r="E23" s="119" t="str">
        <f t="shared" si="3"/>
        <v/>
      </c>
      <c r="F23" s="117" t="str">
        <f t="shared" si="0"/>
        <v/>
      </c>
      <c r="G23" s="177"/>
      <c r="H23" s="137"/>
    </row>
    <row r="24" spans="1:8" s="118" customFormat="1" x14ac:dyDescent="0.25">
      <c r="A24" s="115">
        <v>6</v>
      </c>
      <c r="B24" s="116" t="str">
        <f>IF(ISBLANK(Offertvergleich!T$18),"",Offertvergleich!T$18)</f>
        <v>U6</v>
      </c>
      <c r="C24" s="116" t="str">
        <f t="shared" si="1"/>
        <v>ZK-7 Bezeichnung</v>
      </c>
      <c r="D24" s="119" t="str">
        <f t="shared" si="2"/>
        <v/>
      </c>
      <c r="E24" s="119" t="str">
        <f t="shared" si="3"/>
        <v/>
      </c>
      <c r="F24" s="117" t="str">
        <f t="shared" si="0"/>
        <v/>
      </c>
      <c r="G24" s="177"/>
      <c r="H24" s="136"/>
    </row>
    <row r="25" spans="1:8" s="118" customFormat="1" x14ac:dyDescent="0.25">
      <c r="A25" s="115">
        <v>7</v>
      </c>
      <c r="B25" s="116" t="str">
        <f>IF(ISBLANK(Offertvergleich!W$18),"",Offertvergleich!W$18)</f>
        <v>U7</v>
      </c>
      <c r="C25" s="116" t="str">
        <f t="shared" si="1"/>
        <v>ZK-7 Bezeichnung</v>
      </c>
      <c r="D25" s="119" t="str">
        <f t="shared" si="2"/>
        <v/>
      </c>
      <c r="E25" s="119" t="str">
        <f t="shared" si="3"/>
        <v/>
      </c>
      <c r="F25" s="117" t="str">
        <f t="shared" si="0"/>
        <v/>
      </c>
      <c r="G25" s="177"/>
      <c r="H25" s="136"/>
    </row>
    <row r="26" spans="1:8" s="118" customFormat="1" x14ac:dyDescent="0.25">
      <c r="A26" s="115">
        <v>8</v>
      </c>
      <c r="B26" s="116" t="str">
        <f>IF(ISBLANK(Offertvergleich!Z$18),"",Offertvergleich!Z$18)</f>
        <v>U8</v>
      </c>
      <c r="C26" s="116" t="str">
        <f t="shared" si="1"/>
        <v>ZK-7 Bezeichnung</v>
      </c>
      <c r="D26" s="119" t="str">
        <f t="shared" si="2"/>
        <v/>
      </c>
      <c r="E26" s="119" t="str">
        <f t="shared" si="3"/>
        <v/>
      </c>
      <c r="F26" s="117" t="str">
        <f t="shared" si="0"/>
        <v/>
      </c>
      <c r="G26" s="177"/>
      <c r="H26" s="136"/>
    </row>
    <row r="27" spans="1:8" s="118" customFormat="1" x14ac:dyDescent="0.25">
      <c r="A27" s="115">
        <v>9</v>
      </c>
      <c r="B27" s="116" t="str">
        <f>IF(ISBLANK(Offertvergleich!AC$18),"",Offertvergleich!AC$18)</f>
        <v>U9</v>
      </c>
      <c r="C27" s="116" t="str">
        <f t="shared" si="1"/>
        <v>ZK-7 Bezeichnung</v>
      </c>
      <c r="D27" s="119" t="str">
        <f t="shared" si="2"/>
        <v/>
      </c>
      <c r="E27" s="119" t="str">
        <f t="shared" si="3"/>
        <v/>
      </c>
      <c r="F27" s="117" t="str">
        <f t="shared" si="0"/>
        <v/>
      </c>
      <c r="G27" s="177"/>
      <c r="H27" s="136"/>
    </row>
    <row r="28" spans="1:8" s="118" customFormat="1" x14ac:dyDescent="0.25">
      <c r="A28" s="115">
        <v>10</v>
      </c>
      <c r="B28" s="116" t="str">
        <f>IF(ISBLANK(Offertvergleich!AF$18),"",Offertvergleich!AF$18)</f>
        <v>U10</v>
      </c>
      <c r="C28" s="116" t="str">
        <f t="shared" si="1"/>
        <v>ZK-7 Bezeichnung</v>
      </c>
      <c r="D28" s="119" t="str">
        <f t="shared" si="2"/>
        <v/>
      </c>
      <c r="E28" s="119" t="str">
        <f t="shared" si="3"/>
        <v/>
      </c>
      <c r="F28" s="117" t="str">
        <f t="shared" si="0"/>
        <v/>
      </c>
      <c r="G28" s="177"/>
      <c r="H28" s="136"/>
    </row>
    <row r="29" spans="1:8" s="118" customFormat="1" x14ac:dyDescent="0.25">
      <c r="A29" s="115">
        <v>11</v>
      </c>
      <c r="B29" s="116" t="str">
        <f>IF(ISBLANK(Offertvergleich!AK$18),"",Offertvergleich!AK$18)</f>
        <v>U11</v>
      </c>
      <c r="C29" s="116" t="str">
        <f t="shared" si="1"/>
        <v>ZK-7 Bezeichnung</v>
      </c>
      <c r="D29" s="119" t="str">
        <f t="shared" si="2"/>
        <v/>
      </c>
      <c r="E29" s="119" t="str">
        <f t="shared" si="3"/>
        <v/>
      </c>
      <c r="F29" s="117" t="str">
        <f t="shared" si="0"/>
        <v/>
      </c>
      <c r="G29" s="177"/>
      <c r="H29" s="136"/>
    </row>
    <row r="30" spans="1:8" s="118" customFormat="1" x14ac:dyDescent="0.25">
      <c r="A30" s="115">
        <v>12</v>
      </c>
      <c r="B30" s="116" t="str">
        <f>IF(ISBLANK(Offertvergleich!AN$18),"",Offertvergleich!AN$18)</f>
        <v>U12</v>
      </c>
      <c r="C30" s="116" t="str">
        <f t="shared" si="1"/>
        <v>ZK-7 Bezeichnung</v>
      </c>
      <c r="D30" s="119" t="str">
        <f t="shared" si="2"/>
        <v/>
      </c>
      <c r="E30" s="119" t="str">
        <f t="shared" si="3"/>
        <v/>
      </c>
      <c r="F30" s="117" t="str">
        <f t="shared" si="0"/>
        <v/>
      </c>
      <c r="G30" s="177"/>
      <c r="H30" s="136"/>
    </row>
    <row r="31" spans="1:8" s="118" customFormat="1" x14ac:dyDescent="0.25">
      <c r="A31" s="115">
        <v>13</v>
      </c>
      <c r="B31" s="116" t="str">
        <f>IF(ISBLANK(Offertvergleich!AQ$18),"",Offertvergleich!AQ$18)</f>
        <v>U13</v>
      </c>
      <c r="C31" s="116" t="str">
        <f t="shared" si="1"/>
        <v>ZK-7 Bezeichnung</v>
      </c>
      <c r="D31" s="119" t="str">
        <f t="shared" si="2"/>
        <v/>
      </c>
      <c r="E31" s="119" t="str">
        <f t="shared" si="3"/>
        <v/>
      </c>
      <c r="F31" s="117" t="str">
        <f t="shared" si="0"/>
        <v/>
      </c>
      <c r="G31" s="177"/>
      <c r="H31" s="136"/>
    </row>
    <row r="32" spans="1:8" s="118" customFormat="1" x14ac:dyDescent="0.25">
      <c r="A32" s="115">
        <v>14</v>
      </c>
      <c r="B32" s="116" t="str">
        <f>IF(ISBLANK(Offertvergleich!AT$18),"",Offertvergleich!AT$18)</f>
        <v>U14</v>
      </c>
      <c r="C32" s="116" t="str">
        <f t="shared" si="1"/>
        <v>ZK-7 Bezeichnung</v>
      </c>
      <c r="D32" s="119" t="str">
        <f t="shared" si="2"/>
        <v/>
      </c>
      <c r="E32" s="119" t="str">
        <f t="shared" si="3"/>
        <v/>
      </c>
      <c r="F32" s="117" t="str">
        <f t="shared" si="0"/>
        <v/>
      </c>
      <c r="G32" s="177"/>
      <c r="H32" s="136"/>
    </row>
    <row r="33" spans="1:8" s="118" customFormat="1" x14ac:dyDescent="0.25">
      <c r="A33" s="115">
        <v>15</v>
      </c>
      <c r="B33" s="116" t="str">
        <f>IF(ISBLANK(Offertvergleich!AW$18),"",Offertvergleich!AW$18)</f>
        <v>U15</v>
      </c>
      <c r="C33" s="116" t="str">
        <f t="shared" si="1"/>
        <v>ZK-7 Bezeichnung</v>
      </c>
      <c r="D33" s="119" t="str">
        <f t="shared" si="2"/>
        <v/>
      </c>
      <c r="E33" s="119" t="str">
        <f t="shared" si="3"/>
        <v/>
      </c>
      <c r="F33" s="117" t="str">
        <f t="shared" si="0"/>
        <v/>
      </c>
      <c r="G33" s="177"/>
      <c r="H33" s="136"/>
    </row>
    <row r="34" spans="1:8" s="118" customFormat="1" x14ac:dyDescent="0.25">
      <c r="A34" s="115">
        <v>16</v>
      </c>
      <c r="B34" s="116" t="str">
        <f>IF(ISBLANK(Offertvergleich!BB$18),"",Offertvergleich!BB$18)</f>
        <v>U16</v>
      </c>
      <c r="C34" s="116" t="str">
        <f t="shared" si="1"/>
        <v>ZK-7 Bezeichnung</v>
      </c>
      <c r="D34" s="119" t="str">
        <f t="shared" si="2"/>
        <v/>
      </c>
      <c r="E34" s="119" t="str">
        <f t="shared" si="3"/>
        <v/>
      </c>
      <c r="F34" s="117" t="str">
        <f t="shared" si="0"/>
        <v/>
      </c>
      <c r="G34" s="177"/>
      <c r="H34" s="136"/>
    </row>
    <row r="35" spans="1:8" s="118" customFormat="1" x14ac:dyDescent="0.25">
      <c r="A35" s="115">
        <v>17</v>
      </c>
      <c r="B35" s="116" t="str">
        <f>IF(ISBLANK(Offertvergleich!BE$18),"",Offertvergleich!BE$18)</f>
        <v>U17</v>
      </c>
      <c r="C35" s="116" t="str">
        <f t="shared" si="1"/>
        <v>ZK-7 Bezeichnung</v>
      </c>
      <c r="D35" s="119" t="str">
        <f t="shared" si="2"/>
        <v/>
      </c>
      <c r="E35" s="119" t="str">
        <f t="shared" si="3"/>
        <v/>
      </c>
      <c r="F35" s="117" t="str">
        <f t="shared" si="0"/>
        <v/>
      </c>
      <c r="G35" s="177"/>
      <c r="H35" s="136"/>
    </row>
    <row r="36" spans="1:8" s="118" customFormat="1" x14ac:dyDescent="0.25">
      <c r="A36" s="115">
        <v>18</v>
      </c>
      <c r="B36" s="116" t="str">
        <f>IF(ISBLANK(Offertvergleich!BH$18),"",Offertvergleich!BH$18)</f>
        <v>U18</v>
      </c>
      <c r="C36" s="116" t="str">
        <f t="shared" si="1"/>
        <v>ZK-7 Bezeichnung</v>
      </c>
      <c r="D36" s="119" t="str">
        <f t="shared" si="2"/>
        <v/>
      </c>
      <c r="E36" s="119" t="str">
        <f t="shared" si="3"/>
        <v/>
      </c>
      <c r="F36" s="117" t="str">
        <f t="shared" si="0"/>
        <v/>
      </c>
      <c r="G36" s="177"/>
      <c r="H36" s="136"/>
    </row>
    <row r="37" spans="1:8" s="118" customFormat="1" x14ac:dyDescent="0.25">
      <c r="A37" s="115">
        <v>19</v>
      </c>
      <c r="B37" s="116" t="str">
        <f>IF(ISBLANK(Offertvergleich!BK$18),"",Offertvergleich!BK$18)</f>
        <v>U19</v>
      </c>
      <c r="C37" s="116" t="str">
        <f t="shared" si="1"/>
        <v>ZK-7 Bezeichnung</v>
      </c>
      <c r="D37" s="119" t="str">
        <f t="shared" si="2"/>
        <v/>
      </c>
      <c r="E37" s="119" t="str">
        <f t="shared" si="3"/>
        <v/>
      </c>
      <c r="F37" s="117" t="str">
        <f t="shared" si="0"/>
        <v/>
      </c>
      <c r="G37" s="177"/>
      <c r="H37" s="136"/>
    </row>
    <row r="38" spans="1:8" s="118" customFormat="1" x14ac:dyDescent="0.25">
      <c r="A38" s="115">
        <v>20</v>
      </c>
      <c r="B38" s="116" t="str">
        <f>IF(ISBLANK(Offertvergleich!BN$18),"",Offertvergleich!BN$18)</f>
        <v>U20</v>
      </c>
      <c r="C38" s="116" t="str">
        <f t="shared" si="1"/>
        <v>ZK-7 Bezeichnung</v>
      </c>
      <c r="D38" s="119" t="str">
        <f t="shared" si="2"/>
        <v/>
      </c>
      <c r="E38" s="119" t="str">
        <f t="shared" si="3"/>
        <v/>
      </c>
      <c r="F38" s="117" t="str">
        <f t="shared" si="0"/>
        <v/>
      </c>
      <c r="G38" s="177"/>
      <c r="H38" s="136"/>
    </row>
  </sheetData>
  <sheetProtection algorithmName="SHA-512" hashValue="qvVromMOC5ZRh+onP/AFgVeYWzEB9bmUL1JvkIjIA+rb7cNzmzGEmI8LcLsIOvckkQJufXQzNAPd+eWQEna4lw==" saltValue="hNZGDtMjsAYoNMzxB0VP8g==" spinCount="100000" sheet="1" selectLockedCells="1"/>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V24-02 (Ersetzt: V24-01)&amp;C&amp;8ZK-7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121E-AEC3-4E5E-8BD2-7662DD47E725}">
  <dimension ref="A2:P19"/>
  <sheetViews>
    <sheetView workbookViewId="0">
      <selection sqref="A1:XFD1048576"/>
    </sheetView>
  </sheetViews>
  <sheetFormatPr baseColWidth="10" defaultRowHeight="13.2" x14ac:dyDescent="0.25"/>
  <sheetData>
    <row r="2" spans="1:16" x14ac:dyDescent="0.25">
      <c r="A2">
        <v>1</v>
      </c>
      <c r="B2">
        <f>RANK(A2,$A$2:$A$10,0)</f>
        <v>6</v>
      </c>
    </row>
    <row r="3" spans="1:16" x14ac:dyDescent="0.25">
      <c r="A3">
        <v>-0.4</v>
      </c>
      <c r="B3">
        <f t="shared" ref="B3:B11" si="0">RANK(A3,$A$2:$A$10,0)</f>
        <v>7</v>
      </c>
    </row>
    <row r="4" spans="1:16" x14ac:dyDescent="0.25">
      <c r="A4">
        <v>-0.5</v>
      </c>
      <c r="B4">
        <f t="shared" si="0"/>
        <v>8</v>
      </c>
    </row>
    <row r="5" spans="1:16" x14ac:dyDescent="0.25">
      <c r="A5">
        <v>4</v>
      </c>
      <c r="B5">
        <f t="shared" si="0"/>
        <v>5</v>
      </c>
    </row>
    <row r="6" spans="1:16" x14ac:dyDescent="0.25">
      <c r="A6">
        <v>-1</v>
      </c>
      <c r="B6">
        <f t="shared" si="0"/>
        <v>9</v>
      </c>
      <c r="C6" t="s">
        <v>56</v>
      </c>
    </row>
    <row r="7" spans="1:16" x14ac:dyDescent="0.25">
      <c r="A7">
        <v>6</v>
      </c>
      <c r="B7">
        <f t="shared" si="0"/>
        <v>4</v>
      </c>
    </row>
    <row r="8" spans="1:16" x14ac:dyDescent="0.25">
      <c r="A8">
        <v>7</v>
      </c>
      <c r="B8">
        <f t="shared" si="0"/>
        <v>3</v>
      </c>
    </row>
    <row r="9" spans="1:16" x14ac:dyDescent="0.25">
      <c r="A9">
        <v>8</v>
      </c>
      <c r="B9">
        <f t="shared" si="0"/>
        <v>2</v>
      </c>
      <c r="L9" t="s">
        <v>57</v>
      </c>
    </row>
    <row r="10" spans="1:16" x14ac:dyDescent="0.25">
      <c r="A10">
        <v>9</v>
      </c>
      <c r="B10">
        <f t="shared" si="0"/>
        <v>1</v>
      </c>
    </row>
    <row r="11" spans="1:16" x14ac:dyDescent="0.25">
      <c r="A11">
        <v>0</v>
      </c>
      <c r="B11" t="e">
        <f t="shared" si="0"/>
        <v>#N/A</v>
      </c>
    </row>
    <row r="14" spans="1:16" x14ac:dyDescent="0.25">
      <c r="L14" s="4">
        <v>0</v>
      </c>
      <c r="M14">
        <v>0</v>
      </c>
      <c r="N14">
        <v>0</v>
      </c>
      <c r="O14">
        <v>0</v>
      </c>
      <c r="P14">
        <v>0</v>
      </c>
    </row>
    <row r="15" spans="1:16" x14ac:dyDescent="0.25">
      <c r="L15" s="4">
        <v>0</v>
      </c>
      <c r="M15">
        <v>0</v>
      </c>
      <c r="N15">
        <v>0</v>
      </c>
      <c r="O15">
        <v>0</v>
      </c>
      <c r="P15">
        <v>0</v>
      </c>
    </row>
    <row r="16" spans="1:16" x14ac:dyDescent="0.25">
      <c r="L16" s="4">
        <v>0</v>
      </c>
      <c r="M16">
        <v>0</v>
      </c>
      <c r="N16">
        <v>0</v>
      </c>
      <c r="O16">
        <v>0</v>
      </c>
      <c r="P16">
        <v>0</v>
      </c>
    </row>
    <row r="18" spans="2:16" x14ac:dyDescent="0.25">
      <c r="B18" s="1">
        <v>4.4000000000000004</v>
      </c>
      <c r="C18" s="1">
        <v>-1.6E-2</v>
      </c>
      <c r="D18" s="1">
        <v>0.34399999999999997</v>
      </c>
      <c r="E18" s="1">
        <v>-1.536</v>
      </c>
      <c r="F18" s="1">
        <v>-1.5960000000000001</v>
      </c>
      <c r="G18" s="1">
        <v>-2.0249999999999999</v>
      </c>
      <c r="H18" s="1">
        <v>-3.0590000000000002</v>
      </c>
      <c r="I18" s="1">
        <v>-3.0960000000000001</v>
      </c>
      <c r="J18" s="1">
        <v>-4.6340000000000003</v>
      </c>
      <c r="K18" s="1">
        <v>-8.2360000000000007</v>
      </c>
      <c r="L18" s="3">
        <f>SUM(L14:L17)</f>
        <v>0</v>
      </c>
      <c r="M18" s="3">
        <f>SUM(M14:M17)</f>
        <v>0</v>
      </c>
      <c r="N18" s="3">
        <f>SUM(N14:N17)</f>
        <v>0</v>
      </c>
      <c r="O18" s="3">
        <f>SUM(O14:O17)</f>
        <v>0</v>
      </c>
      <c r="P18" s="3">
        <f>SUM(P14:P17)</f>
        <v>0</v>
      </c>
    </row>
    <row r="19" spans="2:16" x14ac:dyDescent="0.25">
      <c r="B19" s="2">
        <f t="shared" ref="B19:K19" si="1">RANK(B18,$B18:$P18,0)</f>
        <v>1</v>
      </c>
      <c r="C19" s="2">
        <f t="shared" si="1"/>
        <v>8</v>
      </c>
      <c r="D19" s="2">
        <f t="shared" si="1"/>
        <v>2</v>
      </c>
      <c r="E19" s="2">
        <f t="shared" si="1"/>
        <v>9</v>
      </c>
      <c r="F19" s="2">
        <f t="shared" si="1"/>
        <v>10</v>
      </c>
      <c r="G19" s="2">
        <f t="shared" si="1"/>
        <v>11</v>
      </c>
      <c r="H19" s="2">
        <f t="shared" si="1"/>
        <v>12</v>
      </c>
      <c r="I19" s="2">
        <f t="shared" si="1"/>
        <v>13</v>
      </c>
      <c r="J19" s="2">
        <f t="shared" si="1"/>
        <v>14</v>
      </c>
      <c r="K19" s="2">
        <f t="shared" si="1"/>
        <v>15</v>
      </c>
      <c r="L19" s="2">
        <f>RANK(L18&lt;&gt;0,$B18:$P18,0)</f>
        <v>3</v>
      </c>
      <c r="M19" s="2">
        <f>RANK(M18&lt;&gt;0,$B18:$P18,0)</f>
        <v>3</v>
      </c>
      <c r="N19" s="2">
        <f>RANK(N18&lt;&gt;0,$B18:$P18,0)</f>
        <v>3</v>
      </c>
      <c r="O19" s="2">
        <f>RANK(O18&lt;&gt;0,$B18:$P18,0)</f>
        <v>3</v>
      </c>
      <c r="P19" s="2">
        <f>RANK(P18&lt;&gt;0,$B18:$P18,0)</f>
        <v>3</v>
      </c>
    </row>
  </sheetData>
  <sheetProtection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8A0D2-24D9-4E57-BDAD-AA6B431CD9EA}">
  <dimension ref="A1:D24"/>
  <sheetViews>
    <sheetView workbookViewId="0">
      <selection activeCell="B24" sqref="B24"/>
    </sheetView>
  </sheetViews>
  <sheetFormatPr baseColWidth="10" defaultRowHeight="13.2" x14ac:dyDescent="0.25"/>
  <cols>
    <col min="1" max="1" width="23.77734375" customWidth="1"/>
    <col min="2" max="2" width="84.77734375" customWidth="1"/>
    <col min="3" max="3" width="12.77734375" customWidth="1"/>
  </cols>
  <sheetData>
    <row r="1" spans="1:4" x14ac:dyDescent="0.25">
      <c r="A1" t="s">
        <v>167</v>
      </c>
      <c r="B1" t="s">
        <v>168</v>
      </c>
      <c r="C1" t="s">
        <v>169</v>
      </c>
    </row>
    <row r="3" spans="1:4" x14ac:dyDescent="0.25">
      <c r="A3" t="s">
        <v>118</v>
      </c>
      <c r="B3" t="s">
        <v>170</v>
      </c>
      <c r="C3" s="176">
        <v>44991</v>
      </c>
      <c r="D3" t="s">
        <v>181</v>
      </c>
    </row>
    <row r="6" spans="1:4" x14ac:dyDescent="0.25">
      <c r="A6" t="s">
        <v>171</v>
      </c>
      <c r="B6" t="s">
        <v>172</v>
      </c>
      <c r="C6" s="176">
        <v>45068</v>
      </c>
      <c r="D6" t="s">
        <v>181</v>
      </c>
    </row>
    <row r="9" spans="1:4" x14ac:dyDescent="0.25">
      <c r="A9" t="s">
        <v>173</v>
      </c>
      <c r="B9" t="s">
        <v>174</v>
      </c>
      <c r="C9" s="176">
        <v>45068</v>
      </c>
      <c r="D9" t="s">
        <v>181</v>
      </c>
    </row>
    <row r="10" spans="1:4" x14ac:dyDescent="0.25">
      <c r="B10" t="s">
        <v>175</v>
      </c>
      <c r="C10" s="176">
        <v>45068</v>
      </c>
      <c r="D10" t="s">
        <v>181</v>
      </c>
    </row>
    <row r="12" spans="1:4" x14ac:dyDescent="0.25">
      <c r="A12" t="s">
        <v>118</v>
      </c>
      <c r="B12" t="s">
        <v>176</v>
      </c>
      <c r="C12" s="176">
        <v>45197</v>
      </c>
      <c r="D12" t="s">
        <v>181</v>
      </c>
    </row>
    <row r="14" spans="1:4" x14ac:dyDescent="0.25">
      <c r="A14" t="s">
        <v>118</v>
      </c>
      <c r="B14" t="s">
        <v>177</v>
      </c>
      <c r="C14" s="176">
        <v>45197</v>
      </c>
      <c r="D14" t="s">
        <v>181</v>
      </c>
    </row>
    <row r="16" spans="1:4" x14ac:dyDescent="0.25">
      <c r="A16" t="s">
        <v>118</v>
      </c>
      <c r="B16" t="s">
        <v>178</v>
      </c>
      <c r="C16" s="176">
        <v>45197</v>
      </c>
      <c r="D16" t="s">
        <v>181</v>
      </c>
    </row>
    <row r="18" spans="1:4" x14ac:dyDescent="0.25">
      <c r="A18" t="s">
        <v>179</v>
      </c>
      <c r="B18" t="s">
        <v>180</v>
      </c>
      <c r="C18" s="176">
        <v>45197</v>
      </c>
      <c r="D18" t="s">
        <v>181</v>
      </c>
    </row>
    <row r="20" spans="1:4" x14ac:dyDescent="0.25">
      <c r="A20" t="s">
        <v>191</v>
      </c>
      <c r="B20" t="s">
        <v>224</v>
      </c>
      <c r="C20" s="176">
        <v>45342</v>
      </c>
      <c r="D20" t="s">
        <v>181</v>
      </c>
    </row>
    <row r="22" spans="1:4" x14ac:dyDescent="0.25">
      <c r="A22" t="s">
        <v>184</v>
      </c>
      <c r="B22" t="s">
        <v>185</v>
      </c>
      <c r="C22" s="176">
        <v>45343</v>
      </c>
      <c r="D22" t="s">
        <v>181</v>
      </c>
    </row>
    <row r="24" spans="1:4" x14ac:dyDescent="0.25">
      <c r="A24" t="s">
        <v>225</v>
      </c>
      <c r="B24" t="s">
        <v>226</v>
      </c>
      <c r="C24" s="176">
        <v>45447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2DE9-E152-4C58-9A29-C05FA05FE1BE}">
  <sheetPr>
    <tabColor theme="8" tint="0.39997558519241921"/>
  </sheetPr>
  <dimension ref="A1:BR80"/>
  <sheetViews>
    <sheetView showGridLines="0" tabSelected="1" zoomScaleNormal="100" zoomScalePageLayoutView="70" workbookViewId="0">
      <pane ySplit="18" topLeftCell="A19" activePane="bottomLeft" state="frozen"/>
      <selection activeCell="C9" sqref="C9:D14"/>
      <selection pane="bottomLeft" activeCell="M3" sqref="M3"/>
    </sheetView>
  </sheetViews>
  <sheetFormatPr baseColWidth="10" defaultColWidth="11.33203125" defaultRowHeight="10.199999999999999" outlineLevelRow="1" x14ac:dyDescent="0.2"/>
  <cols>
    <col min="1" max="1" width="25.6640625" style="6" customWidth="1"/>
    <col min="2" max="2" width="8.6640625" style="6" customWidth="1"/>
    <col min="3" max="4" width="12.6640625" style="6" customWidth="1"/>
    <col min="5" max="5" width="12.6640625" style="11" customWidth="1"/>
    <col min="6" max="17" width="12.6640625" style="6" customWidth="1"/>
    <col min="18" max="18" width="25.6640625" style="6" customWidth="1"/>
    <col min="19" max="19" width="8.6640625" style="6" customWidth="1"/>
    <col min="20" max="34" width="12.6640625" style="6" customWidth="1"/>
    <col min="35" max="35" width="25.6640625" style="6" customWidth="1"/>
    <col min="36" max="36" width="8.6640625" style="6" customWidth="1"/>
    <col min="37" max="51" width="12.6640625" style="6" customWidth="1"/>
    <col min="52" max="52" width="25.6640625" style="6" customWidth="1"/>
    <col min="53" max="53" width="8.6640625" style="6" customWidth="1"/>
    <col min="54" max="68" width="12.6640625" style="6" customWidth="1"/>
    <col min="69" max="16384" width="11.33203125" style="6"/>
  </cols>
  <sheetData>
    <row r="1" spans="1:68" ht="13.2" outlineLevel="1" x14ac:dyDescent="0.25">
      <c r="A1" s="5" t="s">
        <v>39</v>
      </c>
      <c r="B1" s="256"/>
      <c r="C1" s="257"/>
      <c r="D1" s="257"/>
      <c r="E1" s="257"/>
      <c r="G1" s="284" t="s">
        <v>97</v>
      </c>
      <c r="H1" s="285"/>
      <c r="I1" s="285"/>
      <c r="J1" s="286"/>
      <c r="L1" s="6" t="s">
        <v>32</v>
      </c>
      <c r="R1" s="6" t="str">
        <f>$A$1</f>
        <v>Objekt</v>
      </c>
      <c r="S1" s="243" t="str">
        <f>IF(ISBLANK($B1),"",$B1)</f>
        <v/>
      </c>
      <c r="T1" s="244"/>
      <c r="U1" s="244"/>
      <c r="V1" s="244"/>
      <c r="AI1" s="7" t="str">
        <f>$A$1</f>
        <v>Objekt</v>
      </c>
      <c r="AJ1" s="243" t="str">
        <f>IF(ISBLANK($B1),"",$B1)</f>
        <v/>
      </c>
      <c r="AK1" s="244"/>
      <c r="AL1" s="244"/>
      <c r="AM1" s="244"/>
      <c r="AZ1" s="7" t="str">
        <f>$A$1</f>
        <v>Objekt</v>
      </c>
      <c r="BA1" s="243" t="str">
        <f>IF(ISBLANK($B1),"",$B1)</f>
        <v/>
      </c>
      <c r="BB1" s="244"/>
      <c r="BC1" s="244"/>
      <c r="BD1" s="244"/>
    </row>
    <row r="2" spans="1:68" ht="13.2" outlineLevel="1" x14ac:dyDescent="0.25">
      <c r="A2" s="5" t="s">
        <v>40</v>
      </c>
      <c r="B2" s="256"/>
      <c r="C2" s="257"/>
      <c r="D2" s="257"/>
      <c r="E2" s="257"/>
      <c r="G2" s="287" t="s">
        <v>119</v>
      </c>
      <c r="H2" s="266"/>
      <c r="I2" s="266"/>
      <c r="J2" s="267"/>
      <c r="L2" s="6" t="s">
        <v>49</v>
      </c>
      <c r="P2" s="9" t="s">
        <v>42</v>
      </c>
      <c r="R2" s="6" t="str">
        <f>$A$2</f>
        <v>Projekt</v>
      </c>
      <c r="S2" s="243" t="str">
        <f t="shared" ref="S2:S5" si="0">IF(ISBLANK($B2),"",$B2)</f>
        <v/>
      </c>
      <c r="T2" s="244"/>
      <c r="U2" s="244"/>
      <c r="V2" s="244"/>
      <c r="AI2" s="7" t="str">
        <f>$A$2</f>
        <v>Projekt</v>
      </c>
      <c r="AJ2" s="243" t="str">
        <f t="shared" ref="AJ2:AJ5" si="1">IF(ISBLANK($B2),"",$B2)</f>
        <v/>
      </c>
      <c r="AK2" s="244"/>
      <c r="AL2" s="244"/>
      <c r="AM2" s="244"/>
      <c r="AZ2" s="7" t="str">
        <f>$A$2</f>
        <v>Projekt</v>
      </c>
      <c r="BA2" s="243" t="str">
        <f t="shared" ref="BA2:BA5" si="2">IF(ISBLANK($B2),"",$B2)</f>
        <v/>
      </c>
      <c r="BB2" s="244"/>
      <c r="BC2" s="244"/>
      <c r="BD2" s="244"/>
    </row>
    <row r="3" spans="1:68" ht="13.2" outlineLevel="1" x14ac:dyDescent="0.25">
      <c r="A3" s="5" t="s">
        <v>41</v>
      </c>
      <c r="B3" s="256"/>
      <c r="C3" s="257"/>
      <c r="D3" s="257"/>
      <c r="E3" s="257"/>
      <c r="G3" s="288" t="s">
        <v>190</v>
      </c>
      <c r="H3" s="266"/>
      <c r="I3" s="266"/>
      <c r="J3" s="267"/>
      <c r="L3" s="6" t="s">
        <v>50</v>
      </c>
      <c r="P3" s="10" t="s">
        <v>43</v>
      </c>
      <c r="R3" s="6" t="str">
        <f>$A$3</f>
        <v>Arbeitsgattung</v>
      </c>
      <c r="S3" s="243" t="str">
        <f t="shared" si="0"/>
        <v/>
      </c>
      <c r="T3" s="244"/>
      <c r="U3" s="244"/>
      <c r="V3" s="244"/>
      <c r="AI3" s="7" t="str">
        <f>$A$3</f>
        <v>Arbeitsgattung</v>
      </c>
      <c r="AJ3" s="243" t="str">
        <f t="shared" si="1"/>
        <v/>
      </c>
      <c r="AK3" s="244"/>
      <c r="AL3" s="244"/>
      <c r="AM3" s="244"/>
      <c r="AZ3" s="7" t="str">
        <f>$A$3</f>
        <v>Arbeitsgattung</v>
      </c>
      <c r="BA3" s="243" t="str">
        <f t="shared" si="2"/>
        <v/>
      </c>
      <c r="BB3" s="244"/>
      <c r="BC3" s="244"/>
      <c r="BD3" s="244"/>
    </row>
    <row r="4" spans="1:68" ht="13.2" outlineLevel="1" x14ac:dyDescent="0.25">
      <c r="A4" s="5" t="s">
        <v>156</v>
      </c>
      <c r="B4" s="258"/>
      <c r="C4" s="257"/>
      <c r="D4" s="257"/>
      <c r="E4" s="257"/>
      <c r="G4" s="289" t="s">
        <v>182</v>
      </c>
      <c r="H4" s="266"/>
      <c r="I4" s="266"/>
      <c r="J4" s="267"/>
      <c r="L4" s="6" t="s">
        <v>51</v>
      </c>
      <c r="P4" s="10" t="s">
        <v>44</v>
      </c>
      <c r="R4" s="6" t="str">
        <f>$A$4</f>
        <v>Eingabetermin</v>
      </c>
      <c r="S4" s="245" t="str">
        <f>IF(ISBLANK($B4),"",$B4)</f>
        <v/>
      </c>
      <c r="T4" s="247"/>
      <c r="U4" s="247"/>
      <c r="V4" s="247"/>
      <c r="AI4" s="7" t="str">
        <f>$A$4</f>
        <v>Eingabetermin</v>
      </c>
      <c r="AJ4" s="245" t="str">
        <f>IF(ISBLANK($B4),"",$B4)</f>
        <v/>
      </c>
      <c r="AK4" s="247"/>
      <c r="AL4" s="247"/>
      <c r="AM4" s="247"/>
      <c r="AZ4" s="7" t="str">
        <f>$A$4</f>
        <v>Eingabetermin</v>
      </c>
      <c r="BA4" s="245" t="str">
        <f>IF(ISBLANK($B4),"",$B4)</f>
        <v/>
      </c>
      <c r="BB4" s="247"/>
      <c r="BC4" s="247"/>
      <c r="BD4" s="247"/>
    </row>
    <row r="5" spans="1:68" ht="13.8" outlineLevel="1" x14ac:dyDescent="0.25">
      <c r="A5" s="5" t="s">
        <v>38</v>
      </c>
      <c r="B5" s="258"/>
      <c r="C5" s="259"/>
      <c r="D5" s="259"/>
      <c r="E5" s="259"/>
      <c r="G5" s="265" t="s">
        <v>161</v>
      </c>
      <c r="H5" s="266"/>
      <c r="I5" s="266"/>
      <c r="J5" s="267"/>
      <c r="R5" s="6" t="str">
        <f>$A$5</f>
        <v>Stand / Datum</v>
      </c>
      <c r="S5" s="245" t="str">
        <f t="shared" si="0"/>
        <v/>
      </c>
      <c r="T5" s="246"/>
      <c r="U5" s="246"/>
      <c r="V5" s="246"/>
      <c r="AI5" s="7" t="str">
        <f>$A$5</f>
        <v>Stand / Datum</v>
      </c>
      <c r="AJ5" s="245" t="str">
        <f t="shared" si="1"/>
        <v/>
      </c>
      <c r="AK5" s="246"/>
      <c r="AL5" s="246"/>
      <c r="AM5" s="246"/>
      <c r="AZ5" s="7" t="str">
        <f>$A$5</f>
        <v>Stand / Datum</v>
      </c>
      <c r="BA5" s="245" t="str">
        <f t="shared" si="2"/>
        <v/>
      </c>
      <c r="BB5" s="246"/>
      <c r="BC5" s="246"/>
      <c r="BD5" s="246"/>
    </row>
    <row r="6" spans="1:68" ht="13.8" outlineLevel="1" thickBot="1" x14ac:dyDescent="0.3">
      <c r="A6" s="5" t="s">
        <v>166</v>
      </c>
      <c r="B6" s="258"/>
      <c r="C6" s="254"/>
      <c r="D6" s="254"/>
      <c r="E6" s="254"/>
      <c r="G6" s="290" t="s">
        <v>157</v>
      </c>
      <c r="H6" s="291"/>
      <c r="I6" s="291"/>
      <c r="J6" s="292"/>
      <c r="S6" s="174"/>
      <c r="T6" s="175"/>
      <c r="U6" s="175"/>
      <c r="V6" s="175"/>
      <c r="AI6" s="7"/>
      <c r="AJ6" s="174"/>
      <c r="AK6" s="175"/>
      <c r="AL6" s="175"/>
      <c r="AM6" s="175"/>
      <c r="AZ6" s="7"/>
      <c r="BA6" s="174"/>
      <c r="BB6" s="175"/>
      <c r="BC6" s="175"/>
      <c r="BD6" s="175"/>
    </row>
    <row r="7" spans="1:68" outlineLevel="1" x14ac:dyDescent="0.2">
      <c r="V7" s="11"/>
      <c r="AM7" s="11"/>
      <c r="BD7" s="11"/>
    </row>
    <row r="8" spans="1:68" outlineLevel="1" x14ac:dyDescent="0.2">
      <c r="V8" s="11"/>
      <c r="AM8" s="11"/>
      <c r="BD8" s="11"/>
    </row>
    <row r="9" spans="1:68" s="7" customFormat="1" outlineLevel="1" x14ac:dyDescent="0.2">
      <c r="A9" s="12" t="s">
        <v>25</v>
      </c>
      <c r="B9" s="126">
        <v>1.5</v>
      </c>
      <c r="C9" s="13" t="str">
        <f>"("&amp;IF(EXACT(B9,B12),0.2,IF(EXACT(B9,B13),0.1,0.05))&amp;" Punkte Abzug pro 1% Mehrkosten gegenüber dem preisgünstigesten Angebot)"</f>
        <v>(0.1 Punkte Abzug pro 1% Mehrkosten gegenüber dem preisgünstigesten Angebot)</v>
      </c>
      <c r="D9" s="14"/>
      <c r="E9" s="15"/>
      <c r="F9" s="14"/>
      <c r="G9" s="14"/>
      <c r="H9" s="14"/>
      <c r="I9" s="14"/>
      <c r="J9" s="16" t="s">
        <v>33</v>
      </c>
      <c r="K9" s="14"/>
      <c r="L9" s="14"/>
      <c r="M9" s="14"/>
      <c r="N9" s="14"/>
      <c r="O9" s="14"/>
      <c r="P9" s="14"/>
      <c r="Q9" s="144"/>
      <c r="R9" s="18"/>
      <c r="S9" s="17"/>
      <c r="T9" s="16" t="s">
        <v>33</v>
      </c>
      <c r="U9" s="14"/>
      <c r="V9" s="19"/>
      <c r="W9" s="14"/>
      <c r="X9" s="14"/>
      <c r="Y9" s="14"/>
      <c r="Z9" s="14"/>
      <c r="AA9" s="144"/>
      <c r="AB9" s="18"/>
      <c r="AC9" s="18"/>
      <c r="AD9" s="18"/>
      <c r="AE9" s="18"/>
      <c r="AF9" s="18"/>
      <c r="AG9" s="18"/>
      <c r="AH9" s="20"/>
      <c r="AI9" s="16"/>
      <c r="AJ9" s="17"/>
      <c r="AK9" s="18"/>
      <c r="AL9" s="18"/>
      <c r="AM9" s="19"/>
      <c r="AN9" s="18"/>
      <c r="AO9" s="18"/>
      <c r="AP9" s="18"/>
      <c r="AQ9" s="18"/>
      <c r="AR9" s="18"/>
      <c r="AS9" s="18"/>
      <c r="AT9" s="18"/>
      <c r="AU9" s="18"/>
      <c r="AV9" s="18"/>
      <c r="AW9" s="18"/>
      <c r="AX9" s="18"/>
      <c r="AY9" s="20"/>
      <c r="AZ9" s="16"/>
      <c r="BA9" s="17"/>
      <c r="BB9" s="18"/>
      <c r="BC9" s="18"/>
      <c r="BD9" s="19"/>
      <c r="BE9" s="18"/>
      <c r="BF9" s="18"/>
      <c r="BG9" s="18"/>
      <c r="BH9" s="18"/>
      <c r="BI9" s="18"/>
      <c r="BJ9" s="18"/>
      <c r="BK9" s="18"/>
      <c r="BL9" s="18"/>
      <c r="BM9" s="18"/>
      <c r="BN9" s="18"/>
      <c r="BO9" s="18"/>
      <c r="BP9" s="20"/>
    </row>
    <row r="10" spans="1:68" ht="13.2" outlineLevel="1" x14ac:dyDescent="0.25">
      <c r="A10" s="21"/>
      <c r="B10" s="22"/>
      <c r="D10" s="8"/>
      <c r="J10" s="24" t="s">
        <v>34</v>
      </c>
      <c r="M10" s="6" t="s">
        <v>35</v>
      </c>
      <c r="P10" s="6" t="s">
        <v>36</v>
      </c>
      <c r="Q10" s="23"/>
      <c r="R10" s="8"/>
      <c r="S10" s="22"/>
      <c r="T10" s="145" t="s">
        <v>34</v>
      </c>
      <c r="U10" s="7"/>
      <c r="V10" s="11"/>
      <c r="W10" s="7" t="s">
        <v>35</v>
      </c>
      <c r="X10" s="7"/>
      <c r="Y10" s="7"/>
      <c r="Z10" s="7" t="s">
        <v>36</v>
      </c>
      <c r="AA10" s="146"/>
      <c r="AH10" s="23"/>
      <c r="AI10" s="21"/>
      <c r="AJ10" s="22"/>
      <c r="AK10" s="238"/>
      <c r="AL10" s="239"/>
      <c r="AM10" s="11"/>
      <c r="AN10" s="238"/>
      <c r="AO10" s="239"/>
      <c r="AQ10" s="238"/>
      <c r="AR10" s="239"/>
      <c r="AY10" s="23"/>
      <c r="AZ10" s="21"/>
      <c r="BA10" s="22"/>
      <c r="BB10" s="238"/>
      <c r="BC10" s="239"/>
      <c r="BD10" s="11"/>
      <c r="BE10" s="238"/>
      <c r="BF10" s="239"/>
      <c r="BH10" s="238"/>
      <c r="BI10" s="239"/>
      <c r="BP10" s="23"/>
    </row>
    <row r="11" spans="1:68" ht="13.2" outlineLevel="1" x14ac:dyDescent="0.25">
      <c r="A11" s="24" t="s">
        <v>29</v>
      </c>
      <c r="D11" s="8"/>
      <c r="J11" s="207"/>
      <c r="K11" s="208"/>
      <c r="M11" s="211"/>
      <c r="N11" s="208"/>
      <c r="P11" s="211"/>
      <c r="Q11" s="212"/>
      <c r="T11" s="207"/>
      <c r="U11" s="208"/>
      <c r="V11" s="11"/>
      <c r="W11" s="211"/>
      <c r="X11" s="208"/>
      <c r="Z11" s="211"/>
      <c r="AA11" s="212"/>
      <c r="AH11" s="23"/>
      <c r="AI11" s="24"/>
      <c r="AK11" s="238"/>
      <c r="AL11" s="239"/>
      <c r="AM11" s="11"/>
      <c r="AN11" s="238"/>
      <c r="AO11" s="239"/>
      <c r="AQ11" s="238"/>
      <c r="AR11" s="239"/>
      <c r="AY11" s="23"/>
      <c r="AZ11" s="24"/>
      <c r="BB11" s="238"/>
      <c r="BC11" s="239"/>
      <c r="BD11" s="11"/>
      <c r="BE11" s="238"/>
      <c r="BF11" s="239"/>
      <c r="BH11" s="238"/>
      <c r="BI11" s="239"/>
      <c r="BP11" s="23"/>
    </row>
    <row r="12" spans="1:68" ht="13.2" outlineLevel="1" x14ac:dyDescent="0.25">
      <c r="A12" s="24"/>
      <c r="B12" s="25">
        <v>1.25</v>
      </c>
      <c r="C12" s="173" t="s">
        <v>26</v>
      </c>
      <c r="F12" s="26"/>
      <c r="G12" s="7"/>
      <c r="J12" s="207"/>
      <c r="K12" s="208"/>
      <c r="M12" s="211"/>
      <c r="N12" s="208"/>
      <c r="P12" s="211"/>
      <c r="Q12" s="212"/>
      <c r="R12" s="139"/>
      <c r="S12" s="7"/>
      <c r="T12" s="207"/>
      <c r="U12" s="208"/>
      <c r="V12" s="11"/>
      <c r="W12" s="211"/>
      <c r="X12" s="208"/>
      <c r="Z12" s="211"/>
      <c r="AA12" s="212"/>
      <c r="AH12" s="23"/>
      <c r="AI12" s="27"/>
      <c r="AJ12" s="7"/>
      <c r="AK12" s="238"/>
      <c r="AL12" s="239"/>
      <c r="AM12" s="11"/>
      <c r="AN12" s="240"/>
      <c r="AO12" s="239"/>
      <c r="AQ12" s="238"/>
      <c r="AR12" s="239"/>
      <c r="AY12" s="23"/>
      <c r="AZ12" s="27"/>
      <c r="BA12" s="7"/>
      <c r="BB12" s="238"/>
      <c r="BC12" s="239"/>
      <c r="BD12" s="11"/>
      <c r="BE12" s="240"/>
      <c r="BF12" s="239"/>
      <c r="BH12" s="238"/>
      <c r="BI12" s="239"/>
      <c r="BP12" s="23"/>
    </row>
    <row r="13" spans="1:68" ht="13.2" outlineLevel="1" x14ac:dyDescent="0.25">
      <c r="A13" s="24"/>
      <c r="B13" s="25">
        <v>1.5</v>
      </c>
      <c r="C13" s="173" t="s">
        <v>27</v>
      </c>
      <c r="F13" s="26"/>
      <c r="G13" s="7"/>
      <c r="J13" s="207"/>
      <c r="K13" s="208"/>
      <c r="M13" s="211"/>
      <c r="N13" s="208"/>
      <c r="P13" s="211"/>
      <c r="Q13" s="212"/>
      <c r="R13" s="139"/>
      <c r="S13" s="7"/>
      <c r="T13" s="207"/>
      <c r="U13" s="208"/>
      <c r="V13" s="11"/>
      <c r="W13" s="213"/>
      <c r="X13" s="208"/>
      <c r="Z13" s="211"/>
      <c r="AA13" s="212"/>
      <c r="AH13" s="23"/>
      <c r="AI13" s="27"/>
      <c r="AJ13" s="7"/>
      <c r="AK13" s="241"/>
      <c r="AL13" s="242"/>
      <c r="AM13" s="11"/>
      <c r="AN13" s="240"/>
      <c r="AO13" s="239"/>
      <c r="AQ13" s="238"/>
      <c r="AR13" s="239"/>
      <c r="AY13" s="23"/>
      <c r="AZ13" s="27"/>
      <c r="BA13" s="7"/>
      <c r="BB13" s="241"/>
      <c r="BC13" s="242"/>
      <c r="BD13" s="11"/>
      <c r="BE13" s="240"/>
      <c r="BF13" s="239"/>
      <c r="BH13" s="238"/>
      <c r="BI13" s="239"/>
      <c r="BP13" s="23"/>
    </row>
    <row r="14" spans="1:68" ht="13.2" outlineLevel="1" x14ac:dyDescent="0.25">
      <c r="A14" s="24"/>
      <c r="B14" s="25">
        <v>2</v>
      </c>
      <c r="C14" s="173" t="s">
        <v>28</v>
      </c>
      <c r="F14" s="26"/>
      <c r="G14" s="7"/>
      <c r="J14" s="262" t="s">
        <v>152</v>
      </c>
      <c r="K14" s="242"/>
      <c r="M14" s="211"/>
      <c r="N14" s="208"/>
      <c r="P14" s="211"/>
      <c r="Q14" s="212"/>
      <c r="R14" s="139"/>
      <c r="S14" s="7"/>
      <c r="T14" s="207"/>
      <c r="U14" s="208"/>
      <c r="V14" s="11"/>
      <c r="W14" s="213"/>
      <c r="X14" s="208"/>
      <c r="Z14" s="211"/>
      <c r="AA14" s="212"/>
      <c r="AH14" s="23"/>
      <c r="AI14" s="27"/>
      <c r="AJ14" s="7"/>
      <c r="AL14" s="104"/>
      <c r="AM14" s="11"/>
      <c r="AN14" s="142"/>
      <c r="AO14" s="141"/>
      <c r="AQ14" s="140"/>
      <c r="AR14" s="141"/>
      <c r="AY14" s="23"/>
      <c r="AZ14" s="27"/>
      <c r="BA14" s="7"/>
      <c r="BC14" s="104"/>
      <c r="BD14" s="11"/>
      <c r="BE14" s="142"/>
      <c r="BF14" s="141"/>
      <c r="BH14" s="140"/>
      <c r="BI14" s="141"/>
      <c r="BP14" s="23"/>
    </row>
    <row r="15" spans="1:68" ht="13.2" outlineLevel="1" x14ac:dyDescent="0.25">
      <c r="A15" s="28"/>
      <c r="B15" s="30"/>
      <c r="C15" s="30"/>
      <c r="D15" s="30"/>
      <c r="E15" s="31"/>
      <c r="F15" s="32"/>
      <c r="G15" s="29"/>
      <c r="H15" s="30"/>
      <c r="I15" s="30"/>
      <c r="J15" s="263" t="s">
        <v>37</v>
      </c>
      <c r="K15" s="264"/>
      <c r="L15" s="30"/>
      <c r="M15" s="209"/>
      <c r="N15" s="251"/>
      <c r="O15" s="30"/>
      <c r="P15" s="209"/>
      <c r="Q15" s="210"/>
      <c r="R15" s="36"/>
      <c r="S15" s="29"/>
      <c r="T15" s="248"/>
      <c r="U15" s="249"/>
      <c r="V15" s="31"/>
      <c r="W15" s="250"/>
      <c r="X15" s="251"/>
      <c r="Y15" s="30"/>
      <c r="Z15" s="209"/>
      <c r="AA15" s="210"/>
      <c r="AB15" s="30"/>
      <c r="AC15" s="30"/>
      <c r="AD15" s="30"/>
      <c r="AE15" s="30"/>
      <c r="AF15" s="30"/>
      <c r="AG15" s="30"/>
      <c r="AH15" s="33"/>
      <c r="AI15" s="34"/>
      <c r="AJ15" s="29"/>
      <c r="AK15" s="30"/>
      <c r="AL15" s="35"/>
      <c r="AM15" s="31"/>
      <c r="AN15" s="36"/>
      <c r="AO15" s="29"/>
      <c r="AP15" s="30"/>
      <c r="AQ15" s="30"/>
      <c r="AR15" s="30"/>
      <c r="AS15" s="30"/>
      <c r="AT15" s="30"/>
      <c r="AU15" s="30"/>
      <c r="AV15" s="30"/>
      <c r="AW15" s="30"/>
      <c r="AX15" s="30"/>
      <c r="AY15" s="33"/>
      <c r="AZ15" s="34"/>
      <c r="BA15" s="29"/>
      <c r="BB15" s="30"/>
      <c r="BC15" s="35"/>
      <c r="BD15" s="31"/>
      <c r="BE15" s="36"/>
      <c r="BF15" s="29"/>
      <c r="BG15" s="30"/>
      <c r="BH15" s="30"/>
      <c r="BI15" s="30"/>
      <c r="BJ15" s="30"/>
      <c r="BK15" s="30"/>
      <c r="BL15" s="30"/>
      <c r="BM15" s="30"/>
      <c r="BN15" s="30"/>
      <c r="BO15" s="30"/>
      <c r="BP15" s="33"/>
    </row>
    <row r="16" spans="1:68" outlineLevel="1" x14ac:dyDescent="0.2">
      <c r="V16" s="11"/>
      <c r="AM16" s="11"/>
      <c r="BD16" s="11"/>
    </row>
    <row r="17" spans="1:70" outlineLevel="1" x14ac:dyDescent="0.2">
      <c r="C17" s="37">
        <v>1</v>
      </c>
      <c r="D17" s="37"/>
      <c r="E17" s="38"/>
      <c r="F17" s="37">
        <v>2</v>
      </c>
      <c r="G17" s="37"/>
      <c r="H17" s="37"/>
      <c r="I17" s="37">
        <v>3</v>
      </c>
      <c r="J17" s="37"/>
      <c r="K17" s="37"/>
      <c r="L17" s="37">
        <v>4</v>
      </c>
      <c r="M17" s="37"/>
      <c r="N17" s="37"/>
      <c r="O17" s="37">
        <v>5</v>
      </c>
      <c r="P17" s="37"/>
      <c r="Q17" s="37"/>
      <c r="T17" s="37">
        <v>6</v>
      </c>
      <c r="U17" s="37"/>
      <c r="V17" s="38"/>
      <c r="W17" s="37">
        <v>7</v>
      </c>
      <c r="X17" s="37"/>
      <c r="Y17" s="37"/>
      <c r="Z17" s="37">
        <v>8</v>
      </c>
      <c r="AA17" s="37"/>
      <c r="AB17" s="37"/>
      <c r="AC17" s="37">
        <v>9</v>
      </c>
      <c r="AD17" s="37"/>
      <c r="AE17" s="37"/>
      <c r="AF17" s="37">
        <v>10</v>
      </c>
      <c r="AG17" s="37"/>
      <c r="AH17" s="37"/>
      <c r="AK17" s="37">
        <v>11</v>
      </c>
      <c r="AL17" s="37"/>
      <c r="AM17" s="38"/>
      <c r="AN17" s="37">
        <v>12</v>
      </c>
      <c r="AO17" s="37"/>
      <c r="AP17" s="37"/>
      <c r="AQ17" s="37">
        <v>13</v>
      </c>
      <c r="AR17" s="37"/>
      <c r="AS17" s="37"/>
      <c r="AT17" s="37">
        <v>14</v>
      </c>
      <c r="AU17" s="37"/>
      <c r="AV17" s="37"/>
      <c r="AW17" s="37">
        <v>15</v>
      </c>
      <c r="AX17" s="37"/>
      <c r="AY17" s="37"/>
      <c r="BB17" s="37">
        <v>16</v>
      </c>
      <c r="BC17" s="37"/>
      <c r="BD17" s="38"/>
      <c r="BE17" s="37">
        <v>17</v>
      </c>
      <c r="BF17" s="37"/>
      <c r="BG17" s="37"/>
      <c r="BH17" s="37">
        <v>18</v>
      </c>
      <c r="BI17" s="37"/>
      <c r="BJ17" s="37"/>
      <c r="BK17" s="37">
        <v>19</v>
      </c>
      <c r="BL17" s="37"/>
      <c r="BM17" s="37"/>
      <c r="BN17" s="37">
        <v>20</v>
      </c>
      <c r="BO17" s="37"/>
      <c r="BP17" s="37"/>
    </row>
    <row r="18" spans="1:70" ht="13.2" x14ac:dyDescent="0.2">
      <c r="A18" s="39" t="s">
        <v>151</v>
      </c>
      <c r="B18" s="40"/>
      <c r="C18" s="268" t="s">
        <v>123</v>
      </c>
      <c r="D18" s="269"/>
      <c r="E18" s="270"/>
      <c r="F18" s="268" t="s">
        <v>124</v>
      </c>
      <c r="G18" s="269"/>
      <c r="H18" s="270"/>
      <c r="I18" s="268" t="s">
        <v>125</v>
      </c>
      <c r="J18" s="269"/>
      <c r="K18" s="270"/>
      <c r="L18" s="268" t="s">
        <v>126</v>
      </c>
      <c r="M18" s="269"/>
      <c r="N18" s="270"/>
      <c r="O18" s="268" t="s">
        <v>127</v>
      </c>
      <c r="P18" s="269"/>
      <c r="Q18" s="270"/>
      <c r="R18" s="39" t="s">
        <v>151</v>
      </c>
      <c r="S18" s="40"/>
      <c r="T18" s="214" t="s">
        <v>128</v>
      </c>
      <c r="U18" s="215"/>
      <c r="V18" s="216"/>
      <c r="W18" s="214" t="s">
        <v>129</v>
      </c>
      <c r="X18" s="215"/>
      <c r="Y18" s="216"/>
      <c r="Z18" s="214" t="s">
        <v>130</v>
      </c>
      <c r="AA18" s="215"/>
      <c r="AB18" s="216"/>
      <c r="AC18" s="214" t="s">
        <v>131</v>
      </c>
      <c r="AD18" s="215"/>
      <c r="AE18" s="216"/>
      <c r="AF18" s="214" t="s">
        <v>132</v>
      </c>
      <c r="AG18" s="215"/>
      <c r="AH18" s="216"/>
      <c r="AI18" s="39" t="s">
        <v>151</v>
      </c>
      <c r="AJ18" s="40"/>
      <c r="AK18" s="214" t="s">
        <v>133</v>
      </c>
      <c r="AL18" s="215"/>
      <c r="AM18" s="216"/>
      <c r="AN18" s="214" t="s">
        <v>134</v>
      </c>
      <c r="AO18" s="215"/>
      <c r="AP18" s="216"/>
      <c r="AQ18" s="214" t="s">
        <v>135</v>
      </c>
      <c r="AR18" s="215"/>
      <c r="AS18" s="216"/>
      <c r="AT18" s="214" t="s">
        <v>136</v>
      </c>
      <c r="AU18" s="215"/>
      <c r="AV18" s="216"/>
      <c r="AW18" s="214" t="s">
        <v>137</v>
      </c>
      <c r="AX18" s="215"/>
      <c r="AY18" s="216"/>
      <c r="AZ18" s="39" t="s">
        <v>151</v>
      </c>
      <c r="BA18" s="40"/>
      <c r="BB18" s="214" t="s">
        <v>138</v>
      </c>
      <c r="BC18" s="215"/>
      <c r="BD18" s="216"/>
      <c r="BE18" s="214" t="s">
        <v>139</v>
      </c>
      <c r="BF18" s="215"/>
      <c r="BG18" s="216"/>
      <c r="BH18" s="214" t="s">
        <v>140</v>
      </c>
      <c r="BI18" s="215"/>
      <c r="BJ18" s="216"/>
      <c r="BK18" s="214" t="s">
        <v>141</v>
      </c>
      <c r="BL18" s="215"/>
      <c r="BM18" s="216"/>
      <c r="BN18" s="214" t="s">
        <v>142</v>
      </c>
      <c r="BO18" s="215"/>
      <c r="BP18" s="216"/>
    </row>
    <row r="19" spans="1:70" ht="11.25" customHeight="1" x14ac:dyDescent="0.2">
      <c r="A19" s="228" t="s">
        <v>164</v>
      </c>
      <c r="B19" s="229"/>
      <c r="C19" s="217"/>
      <c r="D19" s="200"/>
      <c r="E19" s="201"/>
      <c r="F19" s="217"/>
      <c r="G19" s="200"/>
      <c r="H19" s="201"/>
      <c r="I19" s="217"/>
      <c r="J19" s="200"/>
      <c r="K19" s="201"/>
      <c r="L19" s="217"/>
      <c r="M19" s="200"/>
      <c r="N19" s="201"/>
      <c r="O19" s="217"/>
      <c r="P19" s="200"/>
      <c r="Q19" s="201"/>
      <c r="R19" s="228" t="str">
        <f>A19</f>
        <v>In den nebenstehenden Feldern muss unter jedem Unternehmen der Name der Anbieterin, 
der Subunternehmerin / Subunternehmerinnen 
und - wenn vorhanden - der ARGE-Partnerinnen erfasst werden.</v>
      </c>
      <c r="S19" s="229"/>
      <c r="T19" s="217"/>
      <c r="U19" s="200"/>
      <c r="V19" s="201"/>
      <c r="W19" s="217"/>
      <c r="X19" s="200"/>
      <c r="Y19" s="201"/>
      <c r="Z19" s="217"/>
      <c r="AA19" s="200"/>
      <c r="AB19" s="201"/>
      <c r="AC19" s="217"/>
      <c r="AD19" s="200"/>
      <c r="AE19" s="201"/>
      <c r="AF19" s="217"/>
      <c r="AG19" s="200"/>
      <c r="AH19" s="201"/>
      <c r="AI19" s="228" t="str">
        <f>A19</f>
        <v>In den nebenstehenden Feldern muss unter jedem Unternehmen der Name der Anbieterin, 
der Subunternehmerin / Subunternehmerinnen 
und - wenn vorhanden - der ARGE-Partnerinnen erfasst werden.</v>
      </c>
      <c r="AJ19" s="229"/>
      <c r="AK19" s="217"/>
      <c r="AL19" s="200"/>
      <c r="AM19" s="201"/>
      <c r="AN19" s="217"/>
      <c r="AO19" s="200"/>
      <c r="AP19" s="201"/>
      <c r="AQ19" s="217"/>
      <c r="AR19" s="200"/>
      <c r="AS19" s="201"/>
      <c r="AT19" s="217"/>
      <c r="AU19" s="200"/>
      <c r="AV19" s="201"/>
      <c r="AW19" s="217"/>
      <c r="AX19" s="200"/>
      <c r="AY19" s="201"/>
      <c r="AZ19" s="228" t="str">
        <f>A19</f>
        <v>In den nebenstehenden Feldern muss unter jedem Unternehmen der Name der Anbieterin, 
der Subunternehmerin / Subunternehmerinnen 
und - wenn vorhanden - der ARGE-Partnerinnen erfasst werden.</v>
      </c>
      <c r="BA19" s="229"/>
      <c r="BB19" s="217"/>
      <c r="BC19" s="200"/>
      <c r="BD19" s="201"/>
      <c r="BE19" s="217"/>
      <c r="BF19" s="200"/>
      <c r="BG19" s="201"/>
      <c r="BH19" s="217"/>
      <c r="BI19" s="200"/>
      <c r="BJ19" s="201"/>
      <c r="BK19" s="217"/>
      <c r="BL19" s="200"/>
      <c r="BM19" s="201"/>
      <c r="BN19" s="217"/>
      <c r="BO19" s="200"/>
      <c r="BP19" s="201"/>
    </row>
    <row r="20" spans="1:70" ht="11.25" customHeight="1" x14ac:dyDescent="0.2">
      <c r="A20" s="230"/>
      <c r="B20" s="229"/>
      <c r="C20" s="199"/>
      <c r="D20" s="200"/>
      <c r="E20" s="201"/>
      <c r="F20" s="199"/>
      <c r="G20" s="200"/>
      <c r="H20" s="201"/>
      <c r="I20" s="199"/>
      <c r="J20" s="200"/>
      <c r="K20" s="201"/>
      <c r="L20" s="199"/>
      <c r="M20" s="200"/>
      <c r="N20" s="201"/>
      <c r="O20" s="199"/>
      <c r="P20" s="200"/>
      <c r="Q20" s="201"/>
      <c r="R20" s="230"/>
      <c r="S20" s="229"/>
      <c r="T20" s="199"/>
      <c r="U20" s="200"/>
      <c r="V20" s="201"/>
      <c r="W20" s="199"/>
      <c r="X20" s="200"/>
      <c r="Y20" s="201"/>
      <c r="Z20" s="199"/>
      <c r="AA20" s="200"/>
      <c r="AB20" s="201"/>
      <c r="AC20" s="199"/>
      <c r="AD20" s="200"/>
      <c r="AE20" s="201"/>
      <c r="AF20" s="199"/>
      <c r="AG20" s="200"/>
      <c r="AH20" s="201"/>
      <c r="AI20" s="230"/>
      <c r="AJ20" s="229"/>
      <c r="AK20" s="199"/>
      <c r="AL20" s="200"/>
      <c r="AM20" s="201"/>
      <c r="AN20" s="199"/>
      <c r="AO20" s="200"/>
      <c r="AP20" s="201"/>
      <c r="AQ20" s="199"/>
      <c r="AR20" s="200"/>
      <c r="AS20" s="201"/>
      <c r="AT20" s="199"/>
      <c r="AU20" s="200"/>
      <c r="AV20" s="201"/>
      <c r="AW20" s="199"/>
      <c r="AX20" s="200"/>
      <c r="AY20" s="201"/>
      <c r="AZ20" s="230"/>
      <c r="BA20" s="229"/>
      <c r="BB20" s="199"/>
      <c r="BC20" s="200"/>
      <c r="BD20" s="201"/>
      <c r="BE20" s="199"/>
      <c r="BF20" s="200"/>
      <c r="BG20" s="201"/>
      <c r="BH20" s="199"/>
      <c r="BI20" s="200"/>
      <c r="BJ20" s="201"/>
      <c r="BK20" s="199"/>
      <c r="BL20" s="200"/>
      <c r="BM20" s="201"/>
      <c r="BN20" s="199"/>
      <c r="BO20" s="200"/>
      <c r="BP20" s="201"/>
    </row>
    <row r="21" spans="1:70" ht="11.25" customHeight="1" x14ac:dyDescent="0.2">
      <c r="A21" s="230"/>
      <c r="B21" s="229"/>
      <c r="C21" s="199"/>
      <c r="D21" s="200"/>
      <c r="E21" s="201"/>
      <c r="F21" s="199"/>
      <c r="G21" s="200"/>
      <c r="H21" s="201"/>
      <c r="I21" s="199"/>
      <c r="J21" s="200"/>
      <c r="K21" s="201"/>
      <c r="L21" s="199"/>
      <c r="M21" s="200"/>
      <c r="N21" s="201"/>
      <c r="O21" s="199"/>
      <c r="P21" s="200"/>
      <c r="Q21" s="201"/>
      <c r="R21" s="230"/>
      <c r="S21" s="229"/>
      <c r="T21" s="199"/>
      <c r="U21" s="200"/>
      <c r="V21" s="201"/>
      <c r="W21" s="199"/>
      <c r="X21" s="200"/>
      <c r="Y21" s="201"/>
      <c r="Z21" s="199"/>
      <c r="AA21" s="200"/>
      <c r="AB21" s="201"/>
      <c r="AC21" s="199"/>
      <c r="AD21" s="200"/>
      <c r="AE21" s="201"/>
      <c r="AF21" s="199"/>
      <c r="AG21" s="200"/>
      <c r="AH21" s="201"/>
      <c r="AI21" s="230"/>
      <c r="AJ21" s="229"/>
      <c r="AK21" s="199"/>
      <c r="AL21" s="200"/>
      <c r="AM21" s="201"/>
      <c r="AN21" s="199"/>
      <c r="AO21" s="200"/>
      <c r="AP21" s="201"/>
      <c r="AQ21" s="199"/>
      <c r="AR21" s="200"/>
      <c r="AS21" s="201"/>
      <c r="AT21" s="199"/>
      <c r="AU21" s="200"/>
      <c r="AV21" s="201"/>
      <c r="AW21" s="199"/>
      <c r="AX21" s="200"/>
      <c r="AY21" s="201"/>
      <c r="AZ21" s="230"/>
      <c r="BA21" s="229"/>
      <c r="BB21" s="199"/>
      <c r="BC21" s="200"/>
      <c r="BD21" s="201"/>
      <c r="BE21" s="199"/>
      <c r="BF21" s="200"/>
      <c r="BG21" s="201"/>
      <c r="BH21" s="199"/>
      <c r="BI21" s="200"/>
      <c r="BJ21" s="201"/>
      <c r="BK21" s="199"/>
      <c r="BL21" s="200"/>
      <c r="BM21" s="201"/>
      <c r="BN21" s="199"/>
      <c r="BO21" s="200"/>
      <c r="BP21" s="201"/>
    </row>
    <row r="22" spans="1:70" ht="11.25" customHeight="1" x14ac:dyDescent="0.2">
      <c r="A22" s="230"/>
      <c r="B22" s="229"/>
      <c r="C22" s="199"/>
      <c r="D22" s="200"/>
      <c r="E22" s="201"/>
      <c r="F22" s="199"/>
      <c r="G22" s="200"/>
      <c r="H22" s="201"/>
      <c r="I22" s="199"/>
      <c r="J22" s="200"/>
      <c r="K22" s="201"/>
      <c r="L22" s="199"/>
      <c r="M22" s="200"/>
      <c r="N22" s="201"/>
      <c r="O22" s="199"/>
      <c r="P22" s="200"/>
      <c r="Q22" s="201"/>
      <c r="R22" s="230"/>
      <c r="S22" s="229"/>
      <c r="T22" s="199"/>
      <c r="U22" s="200"/>
      <c r="V22" s="201"/>
      <c r="W22" s="199"/>
      <c r="X22" s="200"/>
      <c r="Y22" s="201"/>
      <c r="Z22" s="199"/>
      <c r="AA22" s="200"/>
      <c r="AB22" s="201"/>
      <c r="AC22" s="199"/>
      <c r="AD22" s="200"/>
      <c r="AE22" s="201"/>
      <c r="AF22" s="199"/>
      <c r="AG22" s="200"/>
      <c r="AH22" s="201"/>
      <c r="AI22" s="230"/>
      <c r="AJ22" s="229"/>
      <c r="AK22" s="199"/>
      <c r="AL22" s="200"/>
      <c r="AM22" s="201"/>
      <c r="AN22" s="199"/>
      <c r="AO22" s="200"/>
      <c r="AP22" s="201"/>
      <c r="AQ22" s="199"/>
      <c r="AR22" s="200"/>
      <c r="AS22" s="201"/>
      <c r="AT22" s="199"/>
      <c r="AU22" s="200"/>
      <c r="AV22" s="201"/>
      <c r="AW22" s="199"/>
      <c r="AX22" s="200"/>
      <c r="AY22" s="201"/>
      <c r="AZ22" s="230"/>
      <c r="BA22" s="229"/>
      <c r="BB22" s="199"/>
      <c r="BC22" s="200"/>
      <c r="BD22" s="201"/>
      <c r="BE22" s="199"/>
      <c r="BF22" s="200"/>
      <c r="BG22" s="201"/>
      <c r="BH22" s="199"/>
      <c r="BI22" s="200"/>
      <c r="BJ22" s="201"/>
      <c r="BK22" s="199"/>
      <c r="BL22" s="200"/>
      <c r="BM22" s="201"/>
      <c r="BN22" s="199"/>
      <c r="BO22" s="200"/>
      <c r="BP22" s="201"/>
    </row>
    <row r="23" spans="1:70" ht="11.25" customHeight="1" x14ac:dyDescent="0.2">
      <c r="A23" s="230"/>
      <c r="B23" s="229"/>
      <c r="C23" s="199"/>
      <c r="D23" s="200"/>
      <c r="E23" s="201"/>
      <c r="F23" s="199"/>
      <c r="G23" s="200"/>
      <c r="H23" s="201"/>
      <c r="I23" s="199"/>
      <c r="J23" s="200"/>
      <c r="K23" s="201"/>
      <c r="L23" s="199"/>
      <c r="M23" s="200"/>
      <c r="N23" s="201"/>
      <c r="O23" s="199"/>
      <c r="P23" s="200"/>
      <c r="Q23" s="201"/>
      <c r="R23" s="230"/>
      <c r="S23" s="229"/>
      <c r="T23" s="199"/>
      <c r="U23" s="200"/>
      <c r="V23" s="201"/>
      <c r="W23" s="199"/>
      <c r="X23" s="200"/>
      <c r="Y23" s="201"/>
      <c r="Z23" s="199"/>
      <c r="AA23" s="200"/>
      <c r="AB23" s="201"/>
      <c r="AC23" s="199"/>
      <c r="AD23" s="200"/>
      <c r="AE23" s="201"/>
      <c r="AF23" s="199"/>
      <c r="AG23" s="200"/>
      <c r="AH23" s="201"/>
      <c r="AI23" s="230"/>
      <c r="AJ23" s="229"/>
      <c r="AK23" s="199"/>
      <c r="AL23" s="200"/>
      <c r="AM23" s="201"/>
      <c r="AN23" s="199"/>
      <c r="AO23" s="200"/>
      <c r="AP23" s="201"/>
      <c r="AQ23" s="199"/>
      <c r="AR23" s="200"/>
      <c r="AS23" s="201"/>
      <c r="AT23" s="199"/>
      <c r="AU23" s="200"/>
      <c r="AV23" s="201"/>
      <c r="AW23" s="199"/>
      <c r="AX23" s="200"/>
      <c r="AY23" s="201"/>
      <c r="AZ23" s="230"/>
      <c r="BA23" s="229"/>
      <c r="BB23" s="199"/>
      <c r="BC23" s="200"/>
      <c r="BD23" s="201"/>
      <c r="BE23" s="199"/>
      <c r="BF23" s="200"/>
      <c r="BG23" s="201"/>
      <c r="BH23" s="199"/>
      <c r="BI23" s="200"/>
      <c r="BJ23" s="201"/>
      <c r="BK23" s="199"/>
      <c r="BL23" s="200"/>
      <c r="BM23" s="201"/>
      <c r="BN23" s="199"/>
      <c r="BO23" s="200"/>
      <c r="BP23" s="201"/>
    </row>
    <row r="24" spans="1:70" ht="11.25" customHeight="1" x14ac:dyDescent="0.2">
      <c r="A24" s="231"/>
      <c r="B24" s="232"/>
      <c r="C24" s="202"/>
      <c r="D24" s="203"/>
      <c r="E24" s="204"/>
      <c r="F24" s="202"/>
      <c r="G24" s="203"/>
      <c r="H24" s="204"/>
      <c r="I24" s="202"/>
      <c r="J24" s="203"/>
      <c r="K24" s="204"/>
      <c r="L24" s="202"/>
      <c r="M24" s="203"/>
      <c r="N24" s="204"/>
      <c r="O24" s="202"/>
      <c r="P24" s="203"/>
      <c r="Q24" s="204"/>
      <c r="R24" s="231"/>
      <c r="S24" s="232"/>
      <c r="T24" s="202"/>
      <c r="U24" s="203"/>
      <c r="V24" s="204"/>
      <c r="W24" s="202"/>
      <c r="X24" s="203"/>
      <c r="Y24" s="204"/>
      <c r="Z24" s="202"/>
      <c r="AA24" s="203"/>
      <c r="AB24" s="204"/>
      <c r="AC24" s="202"/>
      <c r="AD24" s="203"/>
      <c r="AE24" s="204"/>
      <c r="AF24" s="202"/>
      <c r="AG24" s="203"/>
      <c r="AH24" s="204"/>
      <c r="AI24" s="231"/>
      <c r="AJ24" s="232"/>
      <c r="AK24" s="202"/>
      <c r="AL24" s="203"/>
      <c r="AM24" s="204"/>
      <c r="AN24" s="202"/>
      <c r="AO24" s="203"/>
      <c r="AP24" s="204"/>
      <c r="AQ24" s="202"/>
      <c r="AR24" s="203"/>
      <c r="AS24" s="204"/>
      <c r="AT24" s="202"/>
      <c r="AU24" s="203"/>
      <c r="AV24" s="204"/>
      <c r="AW24" s="202"/>
      <c r="AX24" s="203"/>
      <c r="AY24" s="204"/>
      <c r="AZ24" s="231"/>
      <c r="BA24" s="232"/>
      <c r="BB24" s="202"/>
      <c r="BC24" s="203"/>
      <c r="BD24" s="204"/>
      <c r="BE24" s="202"/>
      <c r="BF24" s="203"/>
      <c r="BG24" s="204"/>
      <c r="BH24" s="202"/>
      <c r="BI24" s="203"/>
      <c r="BJ24" s="204"/>
      <c r="BK24" s="202"/>
      <c r="BL24" s="203"/>
      <c r="BM24" s="204"/>
      <c r="BN24" s="202"/>
      <c r="BO24" s="203"/>
      <c r="BP24" s="204"/>
    </row>
    <row r="25" spans="1:70" x14ac:dyDescent="0.2">
      <c r="A25" s="42" t="s">
        <v>0</v>
      </c>
      <c r="B25" s="43"/>
      <c r="C25" s="166"/>
      <c r="D25" s="43"/>
      <c r="E25" s="45"/>
      <c r="F25" s="166"/>
      <c r="G25" s="43"/>
      <c r="H25" s="45"/>
      <c r="I25" s="166"/>
      <c r="J25" s="43"/>
      <c r="K25" s="45"/>
      <c r="L25" s="166"/>
      <c r="M25" s="43"/>
      <c r="N25" s="45"/>
      <c r="O25" s="166"/>
      <c r="P25" s="43"/>
      <c r="Q25" s="45"/>
      <c r="R25" s="42" t="s">
        <v>0</v>
      </c>
      <c r="S25" s="43"/>
      <c r="T25" s="166"/>
      <c r="U25" s="43"/>
      <c r="V25" s="45"/>
      <c r="W25" s="166"/>
      <c r="X25" s="43"/>
      <c r="Y25" s="45"/>
      <c r="Z25" s="166"/>
      <c r="AA25" s="43"/>
      <c r="AB25" s="45"/>
      <c r="AC25" s="166"/>
      <c r="AD25" s="43"/>
      <c r="AE25" s="45"/>
      <c r="AF25" s="166"/>
      <c r="AG25" s="43"/>
      <c r="AH25" s="45"/>
      <c r="AI25" s="42" t="s">
        <v>0</v>
      </c>
      <c r="AJ25" s="43"/>
      <c r="AK25" s="166"/>
      <c r="AL25" s="43"/>
      <c r="AM25" s="45"/>
      <c r="AN25" s="166"/>
      <c r="AO25" s="43"/>
      <c r="AP25" s="45"/>
      <c r="AQ25" s="166"/>
      <c r="AR25" s="43"/>
      <c r="AS25" s="45"/>
      <c r="AT25" s="166"/>
      <c r="AU25" s="43"/>
      <c r="AV25" s="45"/>
      <c r="AW25" s="166"/>
      <c r="AX25" s="43"/>
      <c r="AY25" s="45"/>
      <c r="AZ25" s="42" t="s">
        <v>0</v>
      </c>
      <c r="BA25" s="43"/>
      <c r="BB25" s="166"/>
      <c r="BC25" s="43"/>
      <c r="BD25" s="45"/>
      <c r="BE25" s="166"/>
      <c r="BF25" s="43"/>
      <c r="BG25" s="45"/>
      <c r="BH25" s="166"/>
      <c r="BI25" s="43"/>
      <c r="BJ25" s="45"/>
      <c r="BK25" s="166"/>
      <c r="BL25" s="43"/>
      <c r="BM25" s="45"/>
      <c r="BN25" s="166"/>
      <c r="BO25" s="43"/>
      <c r="BP25" s="45"/>
    </row>
    <row r="26" spans="1:70" x14ac:dyDescent="0.2">
      <c r="H26" s="11"/>
      <c r="K26" s="11"/>
      <c r="N26" s="11"/>
      <c r="Q26" s="11"/>
      <c r="V26" s="11"/>
      <c r="Y26" s="11"/>
      <c r="AB26" s="11"/>
      <c r="AE26" s="11"/>
      <c r="AH26" s="11"/>
      <c r="AM26" s="11"/>
      <c r="AP26" s="11"/>
      <c r="AS26" s="11"/>
      <c r="AV26" s="11"/>
      <c r="AY26" s="11"/>
      <c r="BD26" s="11"/>
      <c r="BG26" s="11"/>
      <c r="BJ26" s="11"/>
      <c r="BM26" s="11"/>
      <c r="BP26" s="11"/>
    </row>
    <row r="27" spans="1:70" x14ac:dyDescent="0.2">
      <c r="A27" s="39" t="s">
        <v>1</v>
      </c>
      <c r="B27" s="40"/>
      <c r="C27" s="46"/>
      <c r="D27" s="47"/>
      <c r="E27" s="167"/>
      <c r="F27" s="46"/>
      <c r="G27" s="47"/>
      <c r="H27" s="167"/>
      <c r="I27" s="46"/>
      <c r="J27" s="47"/>
      <c r="K27" s="167"/>
      <c r="L27" s="46"/>
      <c r="M27" s="47"/>
      <c r="N27" s="167"/>
      <c r="O27" s="46"/>
      <c r="P27" s="47"/>
      <c r="Q27" s="167"/>
      <c r="R27" s="46" t="s">
        <v>1</v>
      </c>
      <c r="S27" s="47"/>
      <c r="T27" s="46"/>
      <c r="U27" s="47"/>
      <c r="V27" s="167"/>
      <c r="W27" s="46"/>
      <c r="X27" s="47"/>
      <c r="Y27" s="167"/>
      <c r="Z27" s="46"/>
      <c r="AA27" s="47"/>
      <c r="AB27" s="167"/>
      <c r="AC27" s="46"/>
      <c r="AD27" s="47"/>
      <c r="AE27" s="167"/>
      <c r="AF27" s="46"/>
      <c r="AG27" s="47"/>
      <c r="AH27" s="167"/>
      <c r="AI27" s="46" t="s">
        <v>1</v>
      </c>
      <c r="AJ27" s="47"/>
      <c r="AK27" s="46"/>
      <c r="AL27" s="47"/>
      <c r="AM27" s="167"/>
      <c r="AN27" s="46"/>
      <c r="AO27" s="47"/>
      <c r="AP27" s="167"/>
      <c r="AQ27" s="46"/>
      <c r="AR27" s="47"/>
      <c r="AS27" s="167"/>
      <c r="AT27" s="46"/>
      <c r="AU27" s="47"/>
      <c r="AV27" s="167"/>
      <c r="AW27" s="46"/>
      <c r="AX27" s="47"/>
      <c r="AY27" s="167"/>
      <c r="AZ27" s="46" t="s">
        <v>1</v>
      </c>
      <c r="BA27" s="47"/>
      <c r="BB27" s="46"/>
      <c r="BC27" s="47"/>
      <c r="BD27" s="167"/>
      <c r="BE27" s="46"/>
      <c r="BF27" s="47"/>
      <c r="BG27" s="167"/>
      <c r="BH27" s="46"/>
      <c r="BI27" s="47"/>
      <c r="BJ27" s="167"/>
      <c r="BK27" s="46"/>
      <c r="BL27" s="47"/>
      <c r="BM27" s="167"/>
      <c r="BN27" s="46"/>
      <c r="BO27" s="47"/>
      <c r="BP27" s="167"/>
      <c r="BR27" s="8"/>
    </row>
    <row r="28" spans="1:70" x14ac:dyDescent="0.2">
      <c r="A28" s="41" t="s">
        <v>2</v>
      </c>
      <c r="B28" s="5"/>
      <c r="C28" s="24" t="s">
        <v>15</v>
      </c>
      <c r="D28" s="169"/>
      <c r="E28" s="48" t="str">
        <f>IF(ISBLANK(E$27),"",E27*D28)</f>
        <v/>
      </c>
      <c r="F28" s="24" t="s">
        <v>15</v>
      </c>
      <c r="G28" s="169"/>
      <c r="H28" s="48" t="str">
        <f>IF(ISBLANK(H$27),"",H27*G28)</f>
        <v/>
      </c>
      <c r="I28" s="24" t="s">
        <v>15</v>
      </c>
      <c r="J28" s="169"/>
      <c r="K28" s="48" t="str">
        <f>IF(ISBLANK(K$27),"",K27*J28)</f>
        <v/>
      </c>
      <c r="L28" s="24" t="s">
        <v>15</v>
      </c>
      <c r="M28" s="169"/>
      <c r="N28" s="48" t="str">
        <f>IF(ISBLANK(N$27),"",N27*M28)</f>
        <v/>
      </c>
      <c r="O28" s="24" t="s">
        <v>15</v>
      </c>
      <c r="P28" s="169"/>
      <c r="Q28" s="48" t="str">
        <f>IF(ISBLANK(Q$27),"",Q27*P28)</f>
        <v/>
      </c>
      <c r="R28" s="24" t="s">
        <v>2</v>
      </c>
      <c r="T28" s="24" t="s">
        <v>15</v>
      </c>
      <c r="U28" s="169"/>
      <c r="V28" s="48" t="str">
        <f>IF(ISBLANK(V$27),"",V27*U28)</f>
        <v/>
      </c>
      <c r="W28" s="24" t="s">
        <v>15</v>
      </c>
      <c r="X28" s="169"/>
      <c r="Y28" s="48" t="str">
        <f>IF(ISBLANK(Y$27),"",Y27*X28)</f>
        <v/>
      </c>
      <c r="Z28" s="24" t="s">
        <v>15</v>
      </c>
      <c r="AA28" s="169"/>
      <c r="AB28" s="48" t="str">
        <f>IF(ISBLANK(AB$27),"",AB27*AA28)</f>
        <v/>
      </c>
      <c r="AC28" s="24" t="s">
        <v>15</v>
      </c>
      <c r="AD28" s="169"/>
      <c r="AE28" s="48" t="str">
        <f>IF(ISBLANK(AE$27),"",AE27*AD28)</f>
        <v/>
      </c>
      <c r="AF28" s="24" t="s">
        <v>15</v>
      </c>
      <c r="AG28" s="169"/>
      <c r="AH28" s="48" t="str">
        <f>IF(ISBLANK(AH$27),"",AH27*AG28)</f>
        <v/>
      </c>
      <c r="AI28" s="24" t="s">
        <v>2</v>
      </c>
      <c r="AK28" s="24" t="s">
        <v>15</v>
      </c>
      <c r="AL28" s="169"/>
      <c r="AM28" s="48" t="str">
        <f>IF(ISBLANK(AM$27),"",AM27*AL28)</f>
        <v/>
      </c>
      <c r="AN28" s="24" t="s">
        <v>15</v>
      </c>
      <c r="AO28" s="169"/>
      <c r="AP28" s="48" t="str">
        <f>IF(ISBLANK(AP$27),"",AP27*AO28)</f>
        <v/>
      </c>
      <c r="AQ28" s="24" t="s">
        <v>15</v>
      </c>
      <c r="AR28" s="169"/>
      <c r="AS28" s="48" t="str">
        <f>IF(ISBLANK(AS$27),"",AS27*AR28)</f>
        <v/>
      </c>
      <c r="AT28" s="24" t="s">
        <v>15</v>
      </c>
      <c r="AU28" s="169"/>
      <c r="AV28" s="48" t="str">
        <f>IF(ISBLANK(AV$27),"",AV27*AU28)</f>
        <v/>
      </c>
      <c r="AW28" s="24" t="s">
        <v>15</v>
      </c>
      <c r="AX28" s="169"/>
      <c r="AY28" s="48" t="str">
        <f>IF(ISBLANK(AY$27),"",AY27*AX28)</f>
        <v/>
      </c>
      <c r="AZ28" s="24" t="s">
        <v>2</v>
      </c>
      <c r="BB28" s="24" t="s">
        <v>15</v>
      </c>
      <c r="BC28" s="169"/>
      <c r="BD28" s="48" t="str">
        <f>IF(ISBLANK(BD$27),"",BD27*BC28)</f>
        <v/>
      </c>
      <c r="BE28" s="24" t="s">
        <v>15</v>
      </c>
      <c r="BF28" s="169"/>
      <c r="BG28" s="48" t="str">
        <f>IF(ISBLANK(BG$27),"",BG27*BF28)</f>
        <v/>
      </c>
      <c r="BH28" s="24" t="s">
        <v>15</v>
      </c>
      <c r="BI28" s="169"/>
      <c r="BJ28" s="48" t="str">
        <f>IF(ISBLANK(BJ$27),"",BJ27*BI28)</f>
        <v/>
      </c>
      <c r="BK28" s="24" t="s">
        <v>15</v>
      </c>
      <c r="BL28" s="169"/>
      <c r="BM28" s="48" t="str">
        <f>IF(ISBLANK(BM$27),"",BM27*BL28)</f>
        <v/>
      </c>
      <c r="BN28" s="24" t="s">
        <v>15</v>
      </c>
      <c r="BO28" s="169"/>
      <c r="BP28" s="48" t="str">
        <f>IF(ISBLANK(BP$27),"",BP27*BO28)</f>
        <v/>
      </c>
    </row>
    <row r="29" spans="1:70" x14ac:dyDescent="0.2">
      <c r="A29" s="41" t="s">
        <v>183</v>
      </c>
      <c r="B29" s="5"/>
      <c r="C29" s="24" t="s">
        <v>186</v>
      </c>
      <c r="D29" s="169"/>
      <c r="E29" s="48" t="str">
        <f>IF(ISBLANK(E$27),"",(E27-E28)*D29)</f>
        <v/>
      </c>
      <c r="F29" s="24" t="s">
        <v>186</v>
      </c>
      <c r="G29" s="169"/>
      <c r="H29" s="48" t="str">
        <f>IF(ISBLANK(H$27),"",(H27-H28)*G29)</f>
        <v/>
      </c>
      <c r="I29" s="24" t="s">
        <v>186</v>
      </c>
      <c r="J29" s="169"/>
      <c r="K29" s="48" t="str">
        <f>IF(ISBLANK(K$27),"",(K27-K28)*J29)</f>
        <v/>
      </c>
      <c r="L29" s="24" t="s">
        <v>186</v>
      </c>
      <c r="M29" s="169"/>
      <c r="N29" s="48" t="str">
        <f>IF(ISBLANK(N$27),"",(N27-N28)*M29)</f>
        <v/>
      </c>
      <c r="O29" s="24" t="s">
        <v>186</v>
      </c>
      <c r="P29" s="169"/>
      <c r="Q29" s="48" t="str">
        <f>IF(ISBLANK(Q$27),"",(Q27-Q28)*P29)</f>
        <v/>
      </c>
      <c r="R29" s="24" t="s">
        <v>183</v>
      </c>
      <c r="T29" s="24" t="s">
        <v>186</v>
      </c>
      <c r="U29" s="169"/>
      <c r="V29" s="48" t="str">
        <f>IF(ISBLANK(V$27),"",(V27-V28)*U29)</f>
        <v/>
      </c>
      <c r="W29" s="24" t="s">
        <v>186</v>
      </c>
      <c r="X29" s="169"/>
      <c r="Y29" s="48" t="str">
        <f>IF(ISBLANK(Y$27),"",(Y27-Y28)*X29)</f>
        <v/>
      </c>
      <c r="Z29" s="24" t="s">
        <v>186</v>
      </c>
      <c r="AA29" s="169"/>
      <c r="AB29" s="48" t="str">
        <f>IF(ISBLANK(AB$27),"",(AB27-AB28)*AA29)</f>
        <v/>
      </c>
      <c r="AC29" s="24" t="s">
        <v>186</v>
      </c>
      <c r="AD29" s="169"/>
      <c r="AE29" s="48" t="str">
        <f>IF(ISBLANK(AE$27),"",(AE27-AE28)*AD29)</f>
        <v/>
      </c>
      <c r="AF29" s="24" t="s">
        <v>186</v>
      </c>
      <c r="AG29" s="169"/>
      <c r="AH29" s="48" t="str">
        <f>IF(ISBLANK(AH$27),"",(AH27-AH28)*AG29)</f>
        <v/>
      </c>
      <c r="AI29" s="24" t="s">
        <v>183</v>
      </c>
      <c r="AK29" s="24" t="s">
        <v>186</v>
      </c>
      <c r="AL29" s="169"/>
      <c r="AM29" s="48" t="str">
        <f>IF(ISBLANK(AM$27),"",(AM27-AM28)*AL29)</f>
        <v/>
      </c>
      <c r="AN29" s="24" t="s">
        <v>186</v>
      </c>
      <c r="AO29" s="169"/>
      <c r="AP29" s="48" t="str">
        <f>IF(ISBLANK(AP$27),"",(AP27-AP28)*AO29)</f>
        <v/>
      </c>
      <c r="AQ29" s="24" t="s">
        <v>186</v>
      </c>
      <c r="AR29" s="169"/>
      <c r="AS29" s="48" t="str">
        <f>IF(ISBLANK(AS$27),"",(AS27-AS28)*AR29)</f>
        <v/>
      </c>
      <c r="AT29" s="24" t="s">
        <v>186</v>
      </c>
      <c r="AU29" s="169"/>
      <c r="AV29" s="48" t="str">
        <f>IF(ISBLANK(AV$27),"",(AV27-AV28)*AU29)</f>
        <v/>
      </c>
      <c r="AW29" s="24" t="s">
        <v>186</v>
      </c>
      <c r="AX29" s="169"/>
      <c r="AY29" s="48" t="str">
        <f>IF(ISBLANK(AY$27),"",(AY27-AY28)*AX29)</f>
        <v/>
      </c>
      <c r="AZ29" s="24" t="s">
        <v>183</v>
      </c>
      <c r="BB29" s="24" t="s">
        <v>186</v>
      </c>
      <c r="BC29" s="169"/>
      <c r="BD29" s="48" t="str">
        <f>IF(ISBLANK(BD$27),"",(BD27-BD28)*BC29)</f>
        <v/>
      </c>
      <c r="BE29" s="24" t="s">
        <v>186</v>
      </c>
      <c r="BF29" s="169"/>
      <c r="BG29" s="48" t="str">
        <f>IF(ISBLANK(BG$27),"",(BG27-BG28)*BF29)</f>
        <v/>
      </c>
      <c r="BH29" s="24" t="s">
        <v>186</v>
      </c>
      <c r="BI29" s="169"/>
      <c r="BJ29" s="48" t="str">
        <f>IF(ISBLANK(BJ$27),"",(BJ27-BJ28)*BI29)</f>
        <v/>
      </c>
      <c r="BK29" s="24" t="s">
        <v>186</v>
      </c>
      <c r="BL29" s="169"/>
      <c r="BM29" s="48" t="str">
        <f>IF(ISBLANK(BM$27),"",(BM27-BM28)*BL29)</f>
        <v/>
      </c>
      <c r="BN29" s="24" t="s">
        <v>186</v>
      </c>
      <c r="BO29" s="169"/>
      <c r="BP29" s="48" t="str">
        <f>IF(ISBLANK(BP$27),"",(BP27-BP28)*BO29)</f>
        <v/>
      </c>
    </row>
    <row r="30" spans="1:70" x14ac:dyDescent="0.2">
      <c r="A30" s="41" t="s">
        <v>3</v>
      </c>
      <c r="B30" s="5"/>
      <c r="C30" s="24"/>
      <c r="E30" s="48" t="str">
        <f>IF(ISBLANK(E$27),"",E27-E28-E29)</f>
        <v/>
      </c>
      <c r="F30" s="24"/>
      <c r="H30" s="48" t="str">
        <f>IF(ISBLANK(H$27),"",H27-H28-H29)</f>
        <v/>
      </c>
      <c r="I30" s="24"/>
      <c r="K30" s="48" t="str">
        <f>IF(ISBLANK(K$27),"",K27-K28-K29)</f>
        <v/>
      </c>
      <c r="L30" s="24"/>
      <c r="N30" s="48" t="str">
        <f>IF(ISBLANK(N$27),"",N27-N28-N29)</f>
        <v/>
      </c>
      <c r="O30" s="24"/>
      <c r="Q30" s="48" t="str">
        <f>IF(ISBLANK(Q$27),"",Q27-Q28-Q29)</f>
        <v/>
      </c>
      <c r="R30" s="24" t="s">
        <v>3</v>
      </c>
      <c r="T30" s="24"/>
      <c r="V30" s="48" t="str">
        <f>IF(ISBLANK(V$27),"",V27-V28-V29)</f>
        <v/>
      </c>
      <c r="W30" s="24"/>
      <c r="Y30" s="48" t="str">
        <f>IF(ISBLANK(Y$27),"",Y27-Y28-Y29)</f>
        <v/>
      </c>
      <c r="Z30" s="24"/>
      <c r="AB30" s="48" t="str">
        <f>IF(ISBLANK(AB$27),"",AB27-AB28-AB29)</f>
        <v/>
      </c>
      <c r="AC30" s="24"/>
      <c r="AE30" s="48" t="str">
        <f>IF(ISBLANK(AE$27),"",AE27-AE28-AE29)</f>
        <v/>
      </c>
      <c r="AF30" s="24"/>
      <c r="AH30" s="48" t="str">
        <f>IF(ISBLANK(AH$27),"",AH27-AH28-AH29)</f>
        <v/>
      </c>
      <c r="AI30" s="24" t="s">
        <v>3</v>
      </c>
      <c r="AK30" s="24"/>
      <c r="AM30" s="48" t="str">
        <f>IF(ISBLANK(AM$27),"",AM27-AM28-AM29)</f>
        <v/>
      </c>
      <c r="AN30" s="24"/>
      <c r="AP30" s="48" t="str">
        <f>IF(ISBLANK(AP$27),"",AP27-AP28-AP29)</f>
        <v/>
      </c>
      <c r="AQ30" s="24"/>
      <c r="AS30" s="48" t="str">
        <f>IF(ISBLANK(AS$27),"",AS27-AS28-AS29)</f>
        <v/>
      </c>
      <c r="AT30" s="24"/>
      <c r="AV30" s="48" t="str">
        <f>IF(ISBLANK(AV$27),"",AV27-AV28-AV29)</f>
        <v/>
      </c>
      <c r="AW30" s="24"/>
      <c r="AY30" s="48" t="str">
        <f>IF(ISBLANK(AY$27),"",AY27-AY28-AY29)</f>
        <v/>
      </c>
      <c r="AZ30" s="24" t="s">
        <v>3</v>
      </c>
      <c r="BB30" s="24"/>
      <c r="BD30" s="48" t="str">
        <f>IF(ISBLANK(BD$27),"",BD27-BD28-BD29)</f>
        <v/>
      </c>
      <c r="BE30" s="24"/>
      <c r="BG30" s="48" t="str">
        <f>IF(ISBLANK(BG$27),"",BG27-BG28-BG29)</f>
        <v/>
      </c>
      <c r="BH30" s="24"/>
      <c r="BJ30" s="48" t="str">
        <f>IF(ISBLANK(BJ$27),"",BJ27-BJ28-BJ29)</f>
        <v/>
      </c>
      <c r="BK30" s="24"/>
      <c r="BM30" s="48" t="str">
        <f>IF(ISBLANK(BM$27),"",BM27-BM28-BM29)</f>
        <v/>
      </c>
      <c r="BN30" s="24"/>
      <c r="BO30" s="11"/>
      <c r="BP30" s="48" t="str">
        <f>IF(ISBLANK(BP$27),"",BP27-BP28-BP29)</f>
        <v/>
      </c>
    </row>
    <row r="31" spans="1:70" x14ac:dyDescent="0.2">
      <c r="A31" s="41" t="s">
        <v>4</v>
      </c>
      <c r="B31" s="5"/>
      <c r="C31" s="24" t="s">
        <v>4</v>
      </c>
      <c r="D31" s="169">
        <v>8.1000000000000003E-2</v>
      </c>
      <c r="E31" s="48" t="str">
        <f>IF(ISBLANK(E$27),"",E30*D31)</f>
        <v/>
      </c>
      <c r="F31" s="24" t="s">
        <v>4</v>
      </c>
      <c r="G31" s="169">
        <v>8.1000000000000003E-2</v>
      </c>
      <c r="H31" s="48" t="str">
        <f>IF(ISBLANK(H$27),"",H30*G31)</f>
        <v/>
      </c>
      <c r="I31" s="24" t="s">
        <v>4</v>
      </c>
      <c r="J31" s="169">
        <v>8.1000000000000003E-2</v>
      </c>
      <c r="K31" s="48" t="str">
        <f>IF(ISBLANK(K$27),"",K30*J31)</f>
        <v/>
      </c>
      <c r="L31" s="24" t="s">
        <v>187</v>
      </c>
      <c r="M31" s="169">
        <v>8.1000000000000003E-2</v>
      </c>
      <c r="N31" s="48" t="str">
        <f>IF(ISBLANK(N$27),"",N30*M31)</f>
        <v/>
      </c>
      <c r="O31" s="24" t="s">
        <v>4</v>
      </c>
      <c r="P31" s="169">
        <v>8.1000000000000003E-2</v>
      </c>
      <c r="Q31" s="48" t="str">
        <f>IF(ISBLANK(Q$27),"",Q30*P31)</f>
        <v/>
      </c>
      <c r="R31" s="24" t="s">
        <v>4</v>
      </c>
      <c r="T31" s="24" t="s">
        <v>4</v>
      </c>
      <c r="U31" s="169">
        <v>8.1000000000000003E-2</v>
      </c>
      <c r="V31" s="48" t="str">
        <f>IF(ISBLANK(V$27),"",V30*U31)</f>
        <v/>
      </c>
      <c r="W31" s="24" t="s">
        <v>4</v>
      </c>
      <c r="X31" s="169">
        <v>8.1000000000000003E-2</v>
      </c>
      <c r="Y31" s="48" t="str">
        <f>IF(ISBLANK(Y$27),"",Y30*X31)</f>
        <v/>
      </c>
      <c r="Z31" s="24" t="s">
        <v>4</v>
      </c>
      <c r="AA31" s="169">
        <v>8.1000000000000003E-2</v>
      </c>
      <c r="AB31" s="48" t="str">
        <f>IF(ISBLANK(AB$27),"",AB30*AA31)</f>
        <v/>
      </c>
      <c r="AC31" s="24" t="s">
        <v>4</v>
      </c>
      <c r="AD31" s="169">
        <v>8.1000000000000003E-2</v>
      </c>
      <c r="AE31" s="48" t="str">
        <f>IF(ISBLANK(AE$27),"",AE30*AD31)</f>
        <v/>
      </c>
      <c r="AF31" s="24" t="s">
        <v>4</v>
      </c>
      <c r="AG31" s="169">
        <v>8.1000000000000003E-2</v>
      </c>
      <c r="AH31" s="48" t="str">
        <f>IF(ISBLANK(AH$27),"",AH30*AG31)</f>
        <v/>
      </c>
      <c r="AI31" s="24" t="s">
        <v>4</v>
      </c>
      <c r="AK31" s="24" t="s">
        <v>4</v>
      </c>
      <c r="AL31" s="169">
        <v>8.1000000000000003E-2</v>
      </c>
      <c r="AM31" s="48" t="str">
        <f>IF(ISBLANK(AM$27),"",AM30*AL31)</f>
        <v/>
      </c>
      <c r="AN31" s="24" t="s">
        <v>4</v>
      </c>
      <c r="AO31" s="169">
        <v>8.1000000000000003E-2</v>
      </c>
      <c r="AP31" s="48" t="str">
        <f>IF(ISBLANK(AP$27),"",AP30*AO31)</f>
        <v/>
      </c>
      <c r="AQ31" s="24" t="s">
        <v>4</v>
      </c>
      <c r="AR31" s="169">
        <v>8.1000000000000003E-2</v>
      </c>
      <c r="AS31" s="48" t="str">
        <f>IF(ISBLANK(AS$27),"",AS30*AR31)</f>
        <v/>
      </c>
      <c r="AT31" s="24" t="s">
        <v>4</v>
      </c>
      <c r="AU31" s="169">
        <v>8.1000000000000003E-2</v>
      </c>
      <c r="AV31" s="48" t="str">
        <f>IF(ISBLANK(AV$27),"",AV30*AU31)</f>
        <v/>
      </c>
      <c r="AW31" s="24" t="s">
        <v>4</v>
      </c>
      <c r="AX31" s="169">
        <v>8.1000000000000003E-2</v>
      </c>
      <c r="AY31" s="48" t="str">
        <f>IF(ISBLANK(AY$27),"",AY30*AX31)</f>
        <v/>
      </c>
      <c r="AZ31" s="24" t="s">
        <v>4</v>
      </c>
      <c r="BB31" s="24" t="s">
        <v>4</v>
      </c>
      <c r="BC31" s="169">
        <v>8.1000000000000003E-2</v>
      </c>
      <c r="BD31" s="48" t="str">
        <f>IF(ISBLANK(BD$27),"",BD30*BC31)</f>
        <v/>
      </c>
      <c r="BE31" s="24" t="s">
        <v>4</v>
      </c>
      <c r="BF31" s="169">
        <v>8.1000000000000003E-2</v>
      </c>
      <c r="BG31" s="48" t="str">
        <f>IF(ISBLANK(BG$27),"",BG30*BF31)</f>
        <v/>
      </c>
      <c r="BH31" s="24" t="s">
        <v>4</v>
      </c>
      <c r="BI31" s="169">
        <v>8.1000000000000003E-2</v>
      </c>
      <c r="BJ31" s="48" t="str">
        <f>IF(ISBLANK(BJ$27),"",BJ30*BI31)</f>
        <v/>
      </c>
      <c r="BK31" s="24" t="s">
        <v>4</v>
      </c>
      <c r="BL31" s="169">
        <v>8.1000000000000003E-2</v>
      </c>
      <c r="BM31" s="48" t="str">
        <f>IF(ISBLANK(BM$27),"",BM30*BL31)</f>
        <v/>
      </c>
      <c r="BN31" s="24" t="s">
        <v>4</v>
      </c>
      <c r="BO31" s="169">
        <v>8.1000000000000003E-2</v>
      </c>
      <c r="BP31" s="48" t="str">
        <f>IF(ISBLANK(BP$27),"",BP30*BO31)</f>
        <v/>
      </c>
    </row>
    <row r="32" spans="1:70" ht="13.2" x14ac:dyDescent="0.25">
      <c r="A32" s="42" t="s">
        <v>5</v>
      </c>
      <c r="B32" s="43"/>
      <c r="C32" s="235" t="str">
        <f>IF(ISBLANK(E$27),"",E30+E31)</f>
        <v/>
      </c>
      <c r="D32" s="236"/>
      <c r="E32" s="237"/>
      <c r="F32" s="235" t="str">
        <f>IF(ISBLANK(H$27),"",H30+H31)</f>
        <v/>
      </c>
      <c r="G32" s="236"/>
      <c r="H32" s="237"/>
      <c r="I32" s="235" t="str">
        <f>IF(ISBLANK(K$27),"",K30+K31)</f>
        <v/>
      </c>
      <c r="J32" s="236"/>
      <c r="K32" s="237"/>
      <c r="L32" s="235" t="str">
        <f>IF(ISBLANK(N$27),"",N30+N31)</f>
        <v/>
      </c>
      <c r="M32" s="236"/>
      <c r="N32" s="237"/>
      <c r="O32" s="235" t="str">
        <f>IF(ISBLANK(Q$27),"",Q30+Q31)</f>
        <v/>
      </c>
      <c r="P32" s="236"/>
      <c r="Q32" s="237"/>
      <c r="R32" s="28" t="s">
        <v>5</v>
      </c>
      <c r="S32" s="30"/>
      <c r="T32" s="235" t="str">
        <f>IF(ISBLANK(V$27),"",V30+V31)</f>
        <v/>
      </c>
      <c r="U32" s="236"/>
      <c r="V32" s="237"/>
      <c r="W32" s="235" t="str">
        <f>IF(ISBLANK(Y$27),"",Y30+Y31)</f>
        <v/>
      </c>
      <c r="X32" s="236"/>
      <c r="Y32" s="237"/>
      <c r="Z32" s="235" t="str">
        <f>IF(ISBLANK(AB$27),"",AB30+AB31)</f>
        <v/>
      </c>
      <c r="AA32" s="236"/>
      <c r="AB32" s="237"/>
      <c r="AC32" s="235" t="str">
        <f>IF(ISBLANK(AE$27),"",AE30+AE31)</f>
        <v/>
      </c>
      <c r="AD32" s="236"/>
      <c r="AE32" s="237"/>
      <c r="AF32" s="235" t="str">
        <f>IF(ISBLANK(AH$27),"",AH30+AH31)</f>
        <v/>
      </c>
      <c r="AG32" s="236"/>
      <c r="AH32" s="237"/>
      <c r="AI32" s="28" t="s">
        <v>5</v>
      </c>
      <c r="AJ32" s="30"/>
      <c r="AK32" s="235" t="str">
        <f>IF(ISBLANK(AM$27),"",AM30+AM31)</f>
        <v/>
      </c>
      <c r="AL32" s="236"/>
      <c r="AM32" s="237"/>
      <c r="AN32" s="235" t="str">
        <f>IF(ISBLANK(AP$27),"",AP30+AP31)</f>
        <v/>
      </c>
      <c r="AO32" s="236"/>
      <c r="AP32" s="237"/>
      <c r="AQ32" s="235" t="str">
        <f>IF(ISBLANK(AS$27),"",AS30+AS31)</f>
        <v/>
      </c>
      <c r="AR32" s="236"/>
      <c r="AS32" s="237"/>
      <c r="AT32" s="235" t="str">
        <f>IF(ISBLANK(AV$27),"",AV30+AV31)</f>
        <v/>
      </c>
      <c r="AU32" s="236"/>
      <c r="AV32" s="237"/>
      <c r="AW32" s="235" t="str">
        <f>IF(ISBLANK(AY$27),"",AY30+AY31)</f>
        <v/>
      </c>
      <c r="AX32" s="236"/>
      <c r="AY32" s="237"/>
      <c r="AZ32" s="28" t="s">
        <v>5</v>
      </c>
      <c r="BA32" s="30"/>
      <c r="BB32" s="235" t="str">
        <f>IF(ISBLANK(BD$27),"",BD30+BD31)</f>
        <v/>
      </c>
      <c r="BC32" s="236"/>
      <c r="BD32" s="237"/>
      <c r="BE32" s="235" t="str">
        <f>IF(ISBLANK(BG$27),"",BG30+BG31)</f>
        <v/>
      </c>
      <c r="BF32" s="236"/>
      <c r="BG32" s="237"/>
      <c r="BH32" s="235" t="str">
        <f>IF(ISBLANK(BJ$27),"",BJ30+BJ31)</f>
        <v/>
      </c>
      <c r="BI32" s="236"/>
      <c r="BJ32" s="237"/>
      <c r="BK32" s="235" t="str">
        <f>IF(ISBLANK(BM$27),"",BM30+BM31)</f>
        <v/>
      </c>
      <c r="BL32" s="236"/>
      <c r="BM32" s="237"/>
      <c r="BN32" s="235" t="str">
        <f>IF(ISBLANK(BP$27),"",BP30+BP31)</f>
        <v/>
      </c>
      <c r="BO32" s="236"/>
      <c r="BP32" s="237"/>
    </row>
    <row r="33" spans="1:68" x14ac:dyDescent="0.2">
      <c r="H33" s="11"/>
      <c r="K33" s="11"/>
      <c r="N33" s="11"/>
      <c r="Q33" s="11"/>
      <c r="V33" s="11"/>
      <c r="Y33" s="11"/>
      <c r="AB33" s="11"/>
      <c r="AE33" s="11"/>
      <c r="AH33" s="11"/>
      <c r="AM33" s="11"/>
      <c r="AP33" s="11"/>
      <c r="AS33" s="11"/>
      <c r="AV33" s="11"/>
      <c r="AY33" s="11"/>
      <c r="BD33" s="11"/>
      <c r="BG33" s="11"/>
      <c r="BJ33" s="11"/>
      <c r="BM33" s="11"/>
      <c r="BP33" s="11"/>
    </row>
    <row r="34" spans="1:68" x14ac:dyDescent="0.2">
      <c r="A34" s="39" t="s">
        <v>60</v>
      </c>
      <c r="B34" s="40"/>
      <c r="C34" s="46"/>
      <c r="D34" s="47"/>
      <c r="E34" s="49" t="str">
        <f>IF(ISNUMBER(E$30),E30-MIN($E30:$BP30),"")</f>
        <v/>
      </c>
      <c r="F34" s="50"/>
      <c r="G34" s="50"/>
      <c r="H34" s="49" t="str">
        <f>IF(ISNUMBER(H$30),H30-MIN($E30:$BP30),"")</f>
        <v/>
      </c>
      <c r="I34" s="50"/>
      <c r="J34" s="50"/>
      <c r="K34" s="49" t="str">
        <f>IF(ISNUMBER(K$30),K30-MIN($E30:$BP30),"")</f>
        <v/>
      </c>
      <c r="L34" s="50"/>
      <c r="M34" s="50"/>
      <c r="N34" s="49" t="str">
        <f>IF(ISNUMBER(N$30),N30-MIN($E30:$BP30),"")</f>
        <v/>
      </c>
      <c r="O34" s="50"/>
      <c r="P34" s="50"/>
      <c r="Q34" s="49" t="str">
        <f>IF(ISNUMBER(Q$30),Q30-MIN($E30:$BP30),"")</f>
        <v/>
      </c>
      <c r="R34" s="46" t="str">
        <f>A34</f>
        <v>Differenz zum günstigsten Preis (ohne MwSt)</v>
      </c>
      <c r="S34" s="47"/>
      <c r="T34" s="46"/>
      <c r="U34" s="47"/>
      <c r="V34" s="49" t="str">
        <f>IF(ISNUMBER(V$30),V30-MIN($E30:$BP30),"")</f>
        <v/>
      </c>
      <c r="W34" s="50"/>
      <c r="X34" s="50"/>
      <c r="Y34" s="49" t="str">
        <f>IF(ISNUMBER(Y$30),Y30-MIN($E30:$BP30),"")</f>
        <v/>
      </c>
      <c r="Z34" s="50"/>
      <c r="AA34" s="50"/>
      <c r="AB34" s="49" t="str">
        <f>IF(ISNUMBER(AB$30),AB30-MIN($E30:$BP30),"")</f>
        <v/>
      </c>
      <c r="AC34" s="50"/>
      <c r="AD34" s="50"/>
      <c r="AE34" s="49" t="str">
        <f>IF(ISNUMBER(AE$30),AE30-MIN($E30:$BP30),"")</f>
        <v/>
      </c>
      <c r="AF34" s="50"/>
      <c r="AG34" s="50"/>
      <c r="AH34" s="49" t="str">
        <f>IF(ISNUMBER(AH$30),AH30-MIN($E30:$BP30),"")</f>
        <v/>
      </c>
      <c r="AI34" s="46" t="str">
        <f>A34</f>
        <v>Differenz zum günstigsten Preis (ohne MwSt)</v>
      </c>
      <c r="AJ34" s="47"/>
      <c r="AK34" s="46"/>
      <c r="AL34" s="47"/>
      <c r="AM34" s="49" t="str">
        <f>IF(ISNUMBER(AM$30),AM30-MIN($E30:$BP30),"")</f>
        <v/>
      </c>
      <c r="AN34" s="50"/>
      <c r="AO34" s="50"/>
      <c r="AP34" s="49" t="str">
        <f>IF(ISNUMBER(AP$30),AP30-MIN($E30:$BP30),"")</f>
        <v/>
      </c>
      <c r="AQ34" s="50"/>
      <c r="AR34" s="50"/>
      <c r="AS34" s="49" t="str">
        <f>IF(ISNUMBER(AS$30),AS30-MIN($E30:$BP30),"")</f>
        <v/>
      </c>
      <c r="AT34" s="50"/>
      <c r="AU34" s="50"/>
      <c r="AV34" s="49" t="str">
        <f>IF(ISNUMBER(AV$30),AV30-MIN($E30:$BP30),"")</f>
        <v/>
      </c>
      <c r="AW34" s="50"/>
      <c r="AX34" s="50"/>
      <c r="AY34" s="49" t="str">
        <f>IF(ISNUMBER(AY$30),AY30-MIN($E30:$BP30),"")</f>
        <v/>
      </c>
      <c r="AZ34" s="46" t="str">
        <f>A34</f>
        <v>Differenz zum günstigsten Preis (ohne MwSt)</v>
      </c>
      <c r="BA34" s="47"/>
      <c r="BB34" s="46"/>
      <c r="BC34" s="47"/>
      <c r="BD34" s="49" t="str">
        <f>IF(ISNUMBER(BD$30),BD30-MIN($E30:$BP30),"")</f>
        <v/>
      </c>
      <c r="BE34" s="50"/>
      <c r="BF34" s="50"/>
      <c r="BG34" s="49" t="str">
        <f>IF(ISNUMBER(BG$30),BG30-MIN($E30:$BP30),"")</f>
        <v/>
      </c>
      <c r="BH34" s="50"/>
      <c r="BI34" s="50"/>
      <c r="BJ34" s="49" t="str">
        <f>IF(ISNUMBER(BJ$30),BJ30-MIN($E30:$BP30),"")</f>
        <v/>
      </c>
      <c r="BK34" s="50"/>
      <c r="BL34" s="50"/>
      <c r="BM34" s="49" t="str">
        <f>IF(ISNUMBER(BM$30),BM30-MIN($E30:$BP30),"")</f>
        <v/>
      </c>
      <c r="BN34" s="50"/>
      <c r="BO34" s="50"/>
      <c r="BP34" s="49" t="str">
        <f>IF(ISNUMBER(BP$30),BP30-MIN($E30:$BP30),"")</f>
        <v/>
      </c>
    </row>
    <row r="35" spans="1:68" x14ac:dyDescent="0.2">
      <c r="A35" s="42" t="s">
        <v>122</v>
      </c>
      <c r="B35" s="43"/>
      <c r="C35" s="28"/>
      <c r="D35" s="30"/>
      <c r="E35" s="51" t="str">
        <f>IF(ISNUMBER(E$30),RANK(E30,$E30:$BP30,1),"")</f>
        <v/>
      </c>
      <c r="F35" s="52"/>
      <c r="G35" s="52"/>
      <c r="H35" s="51" t="str">
        <f>IF(ISNUMBER(H$30),RANK(H30,$E30:$BP30,1),"")</f>
        <v/>
      </c>
      <c r="I35" s="52"/>
      <c r="J35" s="52"/>
      <c r="K35" s="51" t="str">
        <f>IF(ISNUMBER(K$30),RANK(K30,$E30:$BP30,1),"")</f>
        <v/>
      </c>
      <c r="L35" s="52"/>
      <c r="M35" s="52"/>
      <c r="N35" s="51" t="str">
        <f>IF(ISNUMBER(N$30),RANK(N30,$E30:$BP30,1),"")</f>
        <v/>
      </c>
      <c r="O35" s="52"/>
      <c r="P35" s="52"/>
      <c r="Q35" s="51" t="str">
        <f>IF(ISNUMBER(Q$30),RANK(Q30,$E30:$BP30,1),"")</f>
        <v/>
      </c>
      <c r="R35" s="28" t="str">
        <f>A35</f>
        <v>Rang nach Preis (ohne MwSt)</v>
      </c>
      <c r="S35" s="30"/>
      <c r="T35" s="28"/>
      <c r="U35" s="30"/>
      <c r="V35" s="51" t="str">
        <f>IF(ISNUMBER(V$30),RANK(V30,$E30:$BP30,1),"")</f>
        <v/>
      </c>
      <c r="W35" s="52"/>
      <c r="X35" s="52"/>
      <c r="Y35" s="51" t="str">
        <f>IF(ISNUMBER(Y$30),RANK(Y30,$E30:$BP30,1),"")</f>
        <v/>
      </c>
      <c r="Z35" s="52"/>
      <c r="AA35" s="52"/>
      <c r="AB35" s="51" t="str">
        <f>IF(ISNUMBER(AB$30),RANK(AB30,$E30:$BP30,1),"")</f>
        <v/>
      </c>
      <c r="AC35" s="52"/>
      <c r="AD35" s="52"/>
      <c r="AE35" s="51" t="str">
        <f>IF(ISNUMBER(AE$30),RANK(AE30,$E30:$BP30,1),"")</f>
        <v/>
      </c>
      <c r="AF35" s="52"/>
      <c r="AG35" s="52"/>
      <c r="AH35" s="51" t="str">
        <f>IF(ISNUMBER(AH$30),RANK(AH30,$E30:$BP30,1),"")</f>
        <v/>
      </c>
      <c r="AI35" s="28" t="str">
        <f>A35</f>
        <v>Rang nach Preis (ohne MwSt)</v>
      </c>
      <c r="AJ35" s="30"/>
      <c r="AK35" s="28"/>
      <c r="AL35" s="30"/>
      <c r="AM35" s="51" t="str">
        <f>IF(ISNUMBER(AM$30),RANK(AM30,$E30:$BP30,1),"")</f>
        <v/>
      </c>
      <c r="AN35" s="52"/>
      <c r="AO35" s="52"/>
      <c r="AP35" s="51" t="str">
        <f>IF(ISNUMBER(AP$30),RANK(AP30,$E30:$BP30,1),"")</f>
        <v/>
      </c>
      <c r="AQ35" s="52"/>
      <c r="AR35" s="52"/>
      <c r="AS35" s="51" t="str">
        <f>IF(ISNUMBER(AS$30),RANK(AS30,$E30:$BP30,1),"")</f>
        <v/>
      </c>
      <c r="AT35" s="52"/>
      <c r="AU35" s="52"/>
      <c r="AV35" s="51" t="str">
        <f>IF(ISNUMBER(AV$30),RANK(AV30,$E30:$BP30,1),"")</f>
        <v/>
      </c>
      <c r="AW35" s="52"/>
      <c r="AX35" s="52"/>
      <c r="AY35" s="51" t="str">
        <f>IF(ISNUMBER(AY$30),RANK(AY30,$E30:$BP30,1),"")</f>
        <v/>
      </c>
      <c r="AZ35" s="28" t="str">
        <f>A35</f>
        <v>Rang nach Preis (ohne MwSt)</v>
      </c>
      <c r="BA35" s="30"/>
      <c r="BB35" s="28"/>
      <c r="BC35" s="30"/>
      <c r="BD35" s="51" t="str">
        <f>IF(ISNUMBER(BD$30),RANK(BD30,$E30:$BP30,1),"")</f>
        <v/>
      </c>
      <c r="BE35" s="52"/>
      <c r="BF35" s="52"/>
      <c r="BG35" s="51" t="str">
        <f>IF(ISNUMBER(BG$30),RANK(BG30,$E30:$BP30,1),"")</f>
        <v/>
      </c>
      <c r="BH35" s="52"/>
      <c r="BI35" s="52"/>
      <c r="BJ35" s="51" t="str">
        <f>IF(ISNUMBER(BJ$30),RANK(BJ30,$E30:$BP30,1),"")</f>
        <v/>
      </c>
      <c r="BK35" s="52"/>
      <c r="BL35" s="52"/>
      <c r="BM35" s="51" t="str">
        <f>IF(ISNUMBER(BM$30),RANK(BM30,$E30:$BP30,1),"")</f>
        <v/>
      </c>
      <c r="BN35" s="52"/>
      <c r="BO35" s="52"/>
      <c r="BP35" s="51" t="str">
        <f>IF(ISNUMBER(BP$30),RANK(BP30,$E30:$BP30,1),"")</f>
        <v/>
      </c>
    </row>
    <row r="36" spans="1:68" x14ac:dyDescent="0.2">
      <c r="A36" s="47"/>
      <c r="H36" s="11"/>
      <c r="K36" s="11"/>
      <c r="L36" s="11"/>
      <c r="M36" s="11"/>
      <c r="N36" s="11"/>
      <c r="O36" s="11"/>
      <c r="P36" s="11"/>
      <c r="Q36" s="11"/>
      <c r="V36" s="11"/>
      <c r="W36" s="11"/>
      <c r="X36" s="11"/>
      <c r="Y36" s="11"/>
      <c r="Z36" s="11"/>
      <c r="AA36" s="11"/>
      <c r="AB36" s="11"/>
      <c r="AC36" s="11"/>
      <c r="AD36" s="11"/>
      <c r="AE36" s="11"/>
      <c r="AF36" s="11"/>
      <c r="AG36" s="11"/>
      <c r="AH36" s="11"/>
      <c r="AM36" s="11"/>
      <c r="AN36" s="11"/>
      <c r="AO36" s="11"/>
      <c r="AP36" s="11"/>
      <c r="AQ36" s="11"/>
      <c r="AR36" s="11"/>
      <c r="AS36" s="11"/>
      <c r="AT36" s="11"/>
      <c r="AU36" s="11"/>
      <c r="AV36" s="11"/>
      <c r="AW36" s="11"/>
      <c r="AX36" s="11"/>
      <c r="AY36" s="11"/>
      <c r="BD36" s="11"/>
      <c r="BE36" s="11"/>
      <c r="BF36" s="11"/>
      <c r="BG36" s="11"/>
      <c r="BH36" s="11"/>
      <c r="BI36" s="11"/>
      <c r="BJ36" s="11"/>
      <c r="BK36" s="11"/>
      <c r="BL36" s="11"/>
      <c r="BM36" s="11"/>
      <c r="BN36" s="11"/>
      <c r="BO36" s="11"/>
      <c r="BP36" s="11"/>
    </row>
    <row r="37" spans="1:68" x14ac:dyDescent="0.2">
      <c r="H37" s="11"/>
      <c r="K37" s="11"/>
      <c r="N37" s="11"/>
      <c r="Q37" s="11"/>
      <c r="V37" s="11"/>
      <c r="Y37" s="11"/>
      <c r="AB37" s="11"/>
      <c r="AE37" s="11"/>
      <c r="AH37" s="11"/>
      <c r="AM37" s="11"/>
      <c r="AP37" s="11"/>
      <c r="AS37" s="11"/>
      <c r="AV37" s="11"/>
      <c r="AY37" s="11"/>
      <c r="BD37" s="11"/>
      <c r="BG37" s="11"/>
      <c r="BJ37" s="11"/>
      <c r="BM37" s="11"/>
      <c r="BP37" s="11"/>
    </row>
    <row r="38" spans="1:68" x14ac:dyDescent="0.2">
      <c r="A38" s="53" t="s">
        <v>6</v>
      </c>
      <c r="B38" s="54"/>
      <c r="C38" s="47" t="s">
        <v>16</v>
      </c>
      <c r="D38" s="47" t="s">
        <v>17</v>
      </c>
      <c r="E38" s="49"/>
      <c r="F38" s="47" t="s">
        <v>16</v>
      </c>
      <c r="G38" s="47" t="s">
        <v>17</v>
      </c>
      <c r="H38" s="49"/>
      <c r="I38" s="47" t="s">
        <v>16</v>
      </c>
      <c r="J38" s="47" t="s">
        <v>17</v>
      </c>
      <c r="K38" s="49"/>
      <c r="L38" s="47" t="s">
        <v>16</v>
      </c>
      <c r="M38" s="47" t="s">
        <v>17</v>
      </c>
      <c r="N38" s="49"/>
      <c r="O38" s="47" t="s">
        <v>16</v>
      </c>
      <c r="P38" s="47" t="s">
        <v>17</v>
      </c>
      <c r="Q38" s="49"/>
      <c r="R38" s="46" t="s">
        <v>6</v>
      </c>
      <c r="S38" s="55"/>
      <c r="T38" s="47" t="s">
        <v>16</v>
      </c>
      <c r="U38" s="47" t="s">
        <v>17</v>
      </c>
      <c r="V38" s="49"/>
      <c r="W38" s="47" t="s">
        <v>16</v>
      </c>
      <c r="X38" s="47" t="s">
        <v>17</v>
      </c>
      <c r="Y38" s="49"/>
      <c r="Z38" s="47" t="s">
        <v>16</v>
      </c>
      <c r="AA38" s="47" t="s">
        <v>17</v>
      </c>
      <c r="AB38" s="49"/>
      <c r="AC38" s="47" t="s">
        <v>16</v>
      </c>
      <c r="AD38" s="47" t="s">
        <v>17</v>
      </c>
      <c r="AE38" s="49"/>
      <c r="AF38" s="47" t="s">
        <v>16</v>
      </c>
      <c r="AG38" s="47" t="s">
        <v>17</v>
      </c>
      <c r="AH38" s="49"/>
      <c r="AI38" s="56" t="s">
        <v>6</v>
      </c>
      <c r="AJ38" s="55"/>
      <c r="AK38" s="47" t="s">
        <v>16</v>
      </c>
      <c r="AL38" s="47" t="s">
        <v>17</v>
      </c>
      <c r="AM38" s="49"/>
      <c r="AN38" s="47" t="s">
        <v>16</v>
      </c>
      <c r="AO38" s="47" t="s">
        <v>17</v>
      </c>
      <c r="AP38" s="49"/>
      <c r="AQ38" s="47" t="s">
        <v>16</v>
      </c>
      <c r="AR38" s="47" t="s">
        <v>17</v>
      </c>
      <c r="AS38" s="49"/>
      <c r="AT38" s="47" t="s">
        <v>16</v>
      </c>
      <c r="AU38" s="47" t="s">
        <v>17</v>
      </c>
      <c r="AV38" s="49"/>
      <c r="AW38" s="47" t="s">
        <v>16</v>
      </c>
      <c r="AX38" s="47" t="s">
        <v>17</v>
      </c>
      <c r="AY38" s="49"/>
      <c r="AZ38" s="56" t="s">
        <v>6</v>
      </c>
      <c r="BA38" s="55"/>
      <c r="BB38" s="47" t="s">
        <v>16</v>
      </c>
      <c r="BC38" s="47" t="s">
        <v>17</v>
      </c>
      <c r="BD38" s="49"/>
      <c r="BE38" s="47" t="s">
        <v>16</v>
      </c>
      <c r="BF38" s="47" t="s">
        <v>17</v>
      </c>
      <c r="BG38" s="49"/>
      <c r="BH38" s="47" t="s">
        <v>16</v>
      </c>
      <c r="BI38" s="47" t="s">
        <v>17</v>
      </c>
      <c r="BJ38" s="49"/>
      <c r="BK38" s="47" t="s">
        <v>16</v>
      </c>
      <c r="BL38" s="47" t="s">
        <v>17</v>
      </c>
      <c r="BM38" s="49"/>
      <c r="BN38" s="47" t="s">
        <v>16</v>
      </c>
      <c r="BO38" s="47" t="s">
        <v>17</v>
      </c>
      <c r="BP38" s="49"/>
    </row>
    <row r="39" spans="1:68" ht="13.2" x14ac:dyDescent="0.25">
      <c r="A39" s="41" t="str">
        <f>IF(ISBLANK(Eignungskriterien!$A11),"",Eignungskriterien!A11)</f>
        <v>EK-1 Qualitätsmanagement</v>
      </c>
      <c r="B39" s="57"/>
      <c r="C39" s="58" t="str">
        <f>IF(ISBLANK(Eignungskriterien!$C11),"",Eignungskriterien!C11)</f>
        <v/>
      </c>
      <c r="D39" s="211"/>
      <c r="E39" s="212"/>
      <c r="F39" s="58" t="str">
        <f>IF(ISBLANK(Eignungskriterien!$D11),"",Eignungskriterien!D11)</f>
        <v/>
      </c>
      <c r="G39" s="211"/>
      <c r="H39" s="212"/>
      <c r="I39" s="58" t="str">
        <f>IF(ISBLANK(Eignungskriterien!$E11),"",Eignungskriterien!E11)</f>
        <v/>
      </c>
      <c r="J39" s="211"/>
      <c r="K39" s="212"/>
      <c r="L39" s="58" t="str">
        <f>IF(ISBLANK(Eignungskriterien!$F11),"",Eignungskriterien!F11)</f>
        <v/>
      </c>
      <c r="M39" s="211"/>
      <c r="N39" s="212"/>
      <c r="O39" s="58" t="str">
        <f>IF(ISBLANK(Eignungskriterien!$G11),"",Eignungskriterien!G11)</f>
        <v/>
      </c>
      <c r="P39" s="211"/>
      <c r="Q39" s="212"/>
      <c r="R39" s="24" t="str">
        <f>$A39</f>
        <v>EK-1 Qualitätsmanagement</v>
      </c>
      <c r="S39" s="23"/>
      <c r="T39" s="58" t="str">
        <f>IF(ISBLANK(Eignungskriterien!$H11),"",Eignungskriterien!H11)</f>
        <v/>
      </c>
      <c r="U39" s="211"/>
      <c r="V39" s="212"/>
      <c r="W39" s="58" t="str">
        <f>IF(ISBLANK(Eignungskriterien!$I11),"",Eignungskriterien!I11)</f>
        <v/>
      </c>
      <c r="X39" s="211"/>
      <c r="Y39" s="212"/>
      <c r="Z39" s="58" t="str">
        <f>IF(ISBLANK(Eignungskriterien!$J11),"",Eignungskriterien!J11)</f>
        <v/>
      </c>
      <c r="AA39" s="211"/>
      <c r="AB39" s="212"/>
      <c r="AC39" s="58" t="str">
        <f>IF(ISBLANK(Eignungskriterien!$K11),"",Eignungskriterien!K11)</f>
        <v/>
      </c>
      <c r="AD39" s="211"/>
      <c r="AE39" s="212"/>
      <c r="AF39" s="58" t="str">
        <f>IF(ISBLANK(Eignungskriterien!$L11),"",Eignungskriterien!L11)</f>
        <v/>
      </c>
      <c r="AG39" s="211"/>
      <c r="AH39" s="212"/>
      <c r="AI39" s="59" t="str">
        <f>$A39</f>
        <v>EK-1 Qualitätsmanagement</v>
      </c>
      <c r="AJ39" s="23"/>
      <c r="AK39" s="58" t="str">
        <f>IF(ISBLANK(Eignungskriterien!$M11),"",Eignungskriterien!M11)</f>
        <v/>
      </c>
      <c r="AL39" s="211"/>
      <c r="AM39" s="212"/>
      <c r="AN39" s="58" t="str">
        <f>IF(ISBLANK(Eignungskriterien!$N11),"",Eignungskriterien!N11)</f>
        <v/>
      </c>
      <c r="AO39" s="211"/>
      <c r="AP39" s="212"/>
      <c r="AQ39" s="58" t="str">
        <f>IF(ISBLANK(Eignungskriterien!$O11),"",Eignungskriterien!O11)</f>
        <v/>
      </c>
      <c r="AR39" s="211"/>
      <c r="AS39" s="212"/>
      <c r="AT39" s="58" t="str">
        <f>IF(ISBLANK(Eignungskriterien!$P11),"",Eignungskriterien!P11)</f>
        <v/>
      </c>
      <c r="AU39" s="211"/>
      <c r="AV39" s="212"/>
      <c r="AW39" s="58" t="str">
        <f>IF(ISBLANK(Eignungskriterien!$Q11),"",Eignungskriterien!Q11)</f>
        <v/>
      </c>
      <c r="AX39" s="211"/>
      <c r="AY39" s="212"/>
      <c r="AZ39" s="59" t="str">
        <f>$A39</f>
        <v>EK-1 Qualitätsmanagement</v>
      </c>
      <c r="BA39" s="23"/>
      <c r="BB39" s="58" t="str">
        <f>IF(ISBLANK(Eignungskriterien!$R11),"",Eignungskriterien!R11)</f>
        <v/>
      </c>
      <c r="BC39" s="211"/>
      <c r="BD39" s="212"/>
      <c r="BE39" s="58" t="str">
        <f>IF(ISBLANK(Eignungskriterien!$S11),"",Eignungskriterien!S11)</f>
        <v/>
      </c>
      <c r="BF39" s="211"/>
      <c r="BG39" s="212"/>
      <c r="BH39" s="58" t="str">
        <f>IF(ISBLANK(Eignungskriterien!$T11),"",Eignungskriterien!T11)</f>
        <v/>
      </c>
      <c r="BI39" s="211"/>
      <c r="BJ39" s="212"/>
      <c r="BK39" s="58" t="str">
        <f>IF(ISBLANK(Eignungskriterien!$U11),"",Eignungskriterien!U11)</f>
        <v/>
      </c>
      <c r="BL39" s="211"/>
      <c r="BM39" s="212"/>
      <c r="BN39" s="58" t="str">
        <f>IF(ISBLANK(Eignungskriterien!$V11),"",Eignungskriterien!V11)</f>
        <v/>
      </c>
      <c r="BO39" s="211"/>
      <c r="BP39" s="212"/>
    </row>
    <row r="40" spans="1:68" ht="13.2" x14ac:dyDescent="0.25">
      <c r="A40" s="41" t="str">
        <f>IF(ISBLANK(Eignungskriterien!$A12),"",Eignungskriterien!A12)</f>
        <v>EK-2 Umweltmanagement</v>
      </c>
      <c r="B40" s="57"/>
      <c r="C40" s="58" t="str">
        <f>IF(ISBLANK(Eignungskriterien!$C12),"",Eignungskriterien!C12)</f>
        <v/>
      </c>
      <c r="D40" s="211"/>
      <c r="E40" s="212"/>
      <c r="F40" s="58" t="str">
        <f>IF(ISBLANK(Eignungskriterien!$D12),"",Eignungskriterien!D12)</f>
        <v/>
      </c>
      <c r="G40" s="211"/>
      <c r="H40" s="212"/>
      <c r="I40" s="58" t="str">
        <f>IF(ISBLANK(Eignungskriterien!$E12),"",Eignungskriterien!E12)</f>
        <v/>
      </c>
      <c r="J40" s="211"/>
      <c r="K40" s="212"/>
      <c r="L40" s="58" t="str">
        <f>IF(ISBLANK(Eignungskriterien!$F12),"",Eignungskriterien!F12)</f>
        <v/>
      </c>
      <c r="M40" s="211"/>
      <c r="N40" s="212"/>
      <c r="O40" s="58" t="str">
        <f>IF(ISBLANK(Eignungskriterien!$G12),"",Eignungskriterien!G12)</f>
        <v/>
      </c>
      <c r="P40" s="211"/>
      <c r="Q40" s="212"/>
      <c r="R40" s="24" t="str">
        <f t="shared" ref="R40:R45" si="3">$A40</f>
        <v>EK-2 Umweltmanagement</v>
      </c>
      <c r="S40" s="23"/>
      <c r="T40" s="58" t="str">
        <f>IF(ISBLANK(Eignungskriterien!$H12),"",Eignungskriterien!H12)</f>
        <v/>
      </c>
      <c r="U40" s="211"/>
      <c r="V40" s="212"/>
      <c r="W40" s="58" t="str">
        <f>IF(ISBLANK(Eignungskriterien!$I12),"",Eignungskriterien!I12)</f>
        <v/>
      </c>
      <c r="X40" s="211"/>
      <c r="Y40" s="212"/>
      <c r="Z40" s="58" t="str">
        <f>IF(ISBLANK(Eignungskriterien!$J12),"",Eignungskriterien!J12)</f>
        <v/>
      </c>
      <c r="AA40" s="211"/>
      <c r="AB40" s="212"/>
      <c r="AC40" s="58" t="str">
        <f>IF(ISBLANK(Eignungskriterien!$K12),"",Eignungskriterien!K12)</f>
        <v/>
      </c>
      <c r="AD40" s="211"/>
      <c r="AE40" s="212"/>
      <c r="AF40" s="58" t="str">
        <f>IF(ISBLANK(Eignungskriterien!$L12),"",Eignungskriterien!L12)</f>
        <v/>
      </c>
      <c r="AG40" s="211"/>
      <c r="AH40" s="212"/>
      <c r="AI40" s="59" t="str">
        <f t="shared" ref="AI40:AI45" si="4">$A40</f>
        <v>EK-2 Umweltmanagement</v>
      </c>
      <c r="AJ40" s="23"/>
      <c r="AK40" s="58" t="str">
        <f>IF(ISBLANK(Eignungskriterien!$M12),"",Eignungskriterien!M12)</f>
        <v/>
      </c>
      <c r="AL40" s="211"/>
      <c r="AM40" s="212"/>
      <c r="AN40" s="58" t="str">
        <f>IF(ISBLANK(Eignungskriterien!$N12),"",Eignungskriterien!N12)</f>
        <v/>
      </c>
      <c r="AO40" s="211"/>
      <c r="AP40" s="212"/>
      <c r="AQ40" s="58" t="str">
        <f>IF(ISBLANK(Eignungskriterien!$O12),"",Eignungskriterien!O12)</f>
        <v/>
      </c>
      <c r="AR40" s="211"/>
      <c r="AS40" s="212"/>
      <c r="AT40" s="58" t="str">
        <f>IF(ISBLANK(Eignungskriterien!$P12),"",Eignungskriterien!P12)</f>
        <v/>
      </c>
      <c r="AU40" s="211"/>
      <c r="AV40" s="212"/>
      <c r="AW40" s="58" t="str">
        <f>IF(ISBLANK(Eignungskriterien!$Q12),"",Eignungskriterien!Q12)</f>
        <v/>
      </c>
      <c r="AX40" s="211"/>
      <c r="AY40" s="212"/>
      <c r="AZ40" s="59" t="str">
        <f t="shared" ref="AZ40:AZ45" si="5">$A40</f>
        <v>EK-2 Umweltmanagement</v>
      </c>
      <c r="BA40" s="23"/>
      <c r="BB40" s="58" t="str">
        <f>IF(ISBLANK(Eignungskriterien!$R12),"",Eignungskriterien!R12)</f>
        <v/>
      </c>
      <c r="BC40" s="211"/>
      <c r="BD40" s="212"/>
      <c r="BE40" s="58" t="str">
        <f>IF(ISBLANK(Eignungskriterien!$S12),"",Eignungskriterien!S12)</f>
        <v/>
      </c>
      <c r="BF40" s="211"/>
      <c r="BG40" s="212"/>
      <c r="BH40" s="58" t="str">
        <f>IF(ISBLANK(Eignungskriterien!$T12),"",Eignungskriterien!T12)</f>
        <v/>
      </c>
      <c r="BI40" s="211"/>
      <c r="BJ40" s="212"/>
      <c r="BK40" s="58" t="str">
        <f>IF(ISBLANK(Eignungskriterien!$U12),"",Eignungskriterien!U12)</f>
        <v/>
      </c>
      <c r="BL40" s="211"/>
      <c r="BM40" s="212"/>
      <c r="BN40" s="58" t="str">
        <f>IF(ISBLANK(Eignungskriterien!$V12),"",Eignungskriterien!V12)</f>
        <v/>
      </c>
      <c r="BO40" s="211"/>
      <c r="BP40" s="212"/>
    </row>
    <row r="41" spans="1:68" ht="13.2" x14ac:dyDescent="0.25">
      <c r="A41" s="41" t="str">
        <f>IF(ISBLANK(Eignungskriterien!$A13),"",Eignungskriterien!A13)</f>
        <v>EK-3 Finanzielle Nachweise</v>
      </c>
      <c r="B41" s="57"/>
      <c r="C41" s="58" t="str">
        <f>IF(ISBLANK(Eignungskriterien!$C13),"",Eignungskriterien!C13)</f>
        <v/>
      </c>
      <c r="D41" s="211"/>
      <c r="E41" s="212"/>
      <c r="F41" s="58" t="str">
        <f>IF(ISBLANK(Eignungskriterien!$D13),"",Eignungskriterien!D13)</f>
        <v/>
      </c>
      <c r="G41" s="211"/>
      <c r="H41" s="212"/>
      <c r="I41" s="58" t="str">
        <f>IF(ISBLANK(Eignungskriterien!$E13),"",Eignungskriterien!E13)</f>
        <v/>
      </c>
      <c r="J41" s="211"/>
      <c r="K41" s="212"/>
      <c r="L41" s="58" t="str">
        <f>IF(ISBLANK(Eignungskriterien!$F13),"",Eignungskriterien!F13)</f>
        <v/>
      </c>
      <c r="M41" s="211"/>
      <c r="N41" s="212"/>
      <c r="O41" s="58" t="str">
        <f>IF(ISBLANK(Eignungskriterien!$G13),"",Eignungskriterien!G13)</f>
        <v/>
      </c>
      <c r="P41" s="211"/>
      <c r="Q41" s="212"/>
      <c r="R41" s="60" t="str">
        <f t="shared" si="3"/>
        <v>EK-3 Finanzielle Nachweise</v>
      </c>
      <c r="S41" s="23"/>
      <c r="T41" s="58" t="str">
        <f>IF(ISBLANK(Eignungskriterien!$H13),"",Eignungskriterien!H13)</f>
        <v/>
      </c>
      <c r="U41" s="211"/>
      <c r="V41" s="212"/>
      <c r="W41" s="58" t="str">
        <f>IF(ISBLANK(Eignungskriterien!$I13),"",Eignungskriterien!I13)</f>
        <v/>
      </c>
      <c r="X41" s="211"/>
      <c r="Y41" s="212"/>
      <c r="Z41" s="58" t="str">
        <f>IF(ISBLANK(Eignungskriterien!$J13),"",Eignungskriterien!J13)</f>
        <v/>
      </c>
      <c r="AA41" s="211"/>
      <c r="AB41" s="212"/>
      <c r="AC41" s="58" t="str">
        <f>IF(ISBLANK(Eignungskriterien!$K13),"",Eignungskriterien!K13)</f>
        <v/>
      </c>
      <c r="AD41" s="211"/>
      <c r="AE41" s="212"/>
      <c r="AF41" s="58" t="str">
        <f>IF(ISBLANK(Eignungskriterien!$L13),"",Eignungskriterien!L13)</f>
        <v/>
      </c>
      <c r="AG41" s="211"/>
      <c r="AH41" s="212"/>
      <c r="AI41" s="59" t="str">
        <f t="shared" si="4"/>
        <v>EK-3 Finanzielle Nachweise</v>
      </c>
      <c r="AJ41" s="23"/>
      <c r="AK41" s="58" t="str">
        <f>IF(ISBLANK(Eignungskriterien!$M13),"",Eignungskriterien!M13)</f>
        <v/>
      </c>
      <c r="AL41" s="211"/>
      <c r="AM41" s="212"/>
      <c r="AN41" s="58" t="str">
        <f>IF(ISBLANK(Eignungskriterien!$N13),"",Eignungskriterien!N13)</f>
        <v/>
      </c>
      <c r="AO41" s="211"/>
      <c r="AP41" s="212"/>
      <c r="AQ41" s="58" t="str">
        <f>IF(ISBLANK(Eignungskriterien!$O13),"",Eignungskriterien!O13)</f>
        <v/>
      </c>
      <c r="AR41" s="211"/>
      <c r="AS41" s="212"/>
      <c r="AT41" s="58" t="str">
        <f>IF(ISBLANK(Eignungskriterien!$P13),"",Eignungskriterien!P13)</f>
        <v/>
      </c>
      <c r="AU41" s="211"/>
      <c r="AV41" s="212"/>
      <c r="AW41" s="58" t="str">
        <f>IF(ISBLANK(Eignungskriterien!$Q13),"",Eignungskriterien!Q13)</f>
        <v/>
      </c>
      <c r="AX41" s="211"/>
      <c r="AY41" s="212"/>
      <c r="AZ41" s="59" t="str">
        <f t="shared" si="5"/>
        <v>EK-3 Finanzielle Nachweise</v>
      </c>
      <c r="BA41" s="23"/>
      <c r="BB41" s="58" t="str">
        <f>IF(ISBLANK(Eignungskriterien!$R13),"",Eignungskriterien!R13)</f>
        <v/>
      </c>
      <c r="BC41" s="211"/>
      <c r="BD41" s="212"/>
      <c r="BE41" s="58" t="str">
        <f>IF(ISBLANK(Eignungskriterien!$S13),"",Eignungskriterien!S13)</f>
        <v/>
      </c>
      <c r="BF41" s="211"/>
      <c r="BG41" s="212"/>
      <c r="BH41" s="58" t="str">
        <f>IF(ISBLANK(Eignungskriterien!$T13),"",Eignungskriterien!T13)</f>
        <v/>
      </c>
      <c r="BI41" s="211"/>
      <c r="BJ41" s="212"/>
      <c r="BK41" s="58" t="str">
        <f>IF(ISBLANK(Eignungskriterien!$U13),"",Eignungskriterien!U13)</f>
        <v/>
      </c>
      <c r="BL41" s="211"/>
      <c r="BM41" s="212"/>
      <c r="BN41" s="58" t="str">
        <f>IF(ISBLANK(Eignungskriterien!$V13),"",Eignungskriterien!V13)</f>
        <v/>
      </c>
      <c r="BO41" s="211"/>
      <c r="BP41" s="212"/>
    </row>
    <row r="42" spans="1:68" ht="13.2" x14ac:dyDescent="0.25">
      <c r="A42" s="41" t="str">
        <f>IF(ISBLANK(Eignungskriterien!$A14),"",Eignungskriterien!A14)</f>
        <v>EK-4 Personelle Ressourcen</v>
      </c>
      <c r="B42" s="57"/>
      <c r="C42" s="58" t="str">
        <f>IF(ISBLANK(Eignungskriterien!$C14),"",Eignungskriterien!C14)</f>
        <v/>
      </c>
      <c r="D42" s="211"/>
      <c r="E42" s="212"/>
      <c r="F42" s="58" t="str">
        <f>IF(ISBLANK(Eignungskriterien!$D14),"",Eignungskriterien!D14)</f>
        <v/>
      </c>
      <c r="G42" s="211"/>
      <c r="H42" s="212"/>
      <c r="I42" s="58" t="str">
        <f>IF(ISBLANK(Eignungskriterien!$E14),"",Eignungskriterien!E14)</f>
        <v/>
      </c>
      <c r="J42" s="211"/>
      <c r="K42" s="212"/>
      <c r="L42" s="58" t="str">
        <f>IF(ISBLANK(Eignungskriterien!$F14),"",Eignungskriterien!F14)</f>
        <v/>
      </c>
      <c r="M42" s="211"/>
      <c r="N42" s="212"/>
      <c r="O42" s="58" t="str">
        <f>IF(ISBLANK(Eignungskriterien!$G14),"",Eignungskriterien!G14)</f>
        <v/>
      </c>
      <c r="P42" s="211"/>
      <c r="Q42" s="212"/>
      <c r="R42" s="60" t="str">
        <f t="shared" si="3"/>
        <v>EK-4 Personelle Ressourcen</v>
      </c>
      <c r="S42" s="23"/>
      <c r="T42" s="58" t="str">
        <f>IF(ISBLANK(Eignungskriterien!$H14),"",Eignungskriterien!H14)</f>
        <v/>
      </c>
      <c r="U42" s="211"/>
      <c r="V42" s="212"/>
      <c r="W42" s="58" t="str">
        <f>IF(ISBLANK(Eignungskriterien!$I14),"",Eignungskriterien!I14)</f>
        <v/>
      </c>
      <c r="X42" s="211"/>
      <c r="Y42" s="212"/>
      <c r="Z42" s="58" t="str">
        <f>IF(ISBLANK(Eignungskriterien!$J14),"",Eignungskriterien!J14)</f>
        <v/>
      </c>
      <c r="AA42" s="211"/>
      <c r="AB42" s="212"/>
      <c r="AC42" s="58" t="str">
        <f>IF(ISBLANK(Eignungskriterien!$K14),"",Eignungskriterien!K14)</f>
        <v/>
      </c>
      <c r="AD42" s="211"/>
      <c r="AE42" s="212"/>
      <c r="AF42" s="58" t="str">
        <f>IF(ISBLANK(Eignungskriterien!$L14),"",Eignungskriterien!L14)</f>
        <v/>
      </c>
      <c r="AG42" s="211"/>
      <c r="AH42" s="212"/>
      <c r="AI42" s="59" t="str">
        <f t="shared" si="4"/>
        <v>EK-4 Personelle Ressourcen</v>
      </c>
      <c r="AJ42" s="23"/>
      <c r="AK42" s="58" t="str">
        <f>IF(ISBLANK(Eignungskriterien!$M14),"",Eignungskriterien!M14)</f>
        <v/>
      </c>
      <c r="AL42" s="211"/>
      <c r="AM42" s="212"/>
      <c r="AN42" s="58" t="str">
        <f>IF(ISBLANK(Eignungskriterien!$N14),"",Eignungskriterien!N14)</f>
        <v/>
      </c>
      <c r="AO42" s="211"/>
      <c r="AP42" s="212"/>
      <c r="AQ42" s="58" t="str">
        <f>IF(ISBLANK(Eignungskriterien!$O14),"",Eignungskriterien!O14)</f>
        <v/>
      </c>
      <c r="AR42" s="211"/>
      <c r="AS42" s="212"/>
      <c r="AT42" s="58" t="str">
        <f>IF(ISBLANK(Eignungskriterien!$P14),"",Eignungskriterien!P14)</f>
        <v/>
      </c>
      <c r="AU42" s="211"/>
      <c r="AV42" s="212"/>
      <c r="AW42" s="58" t="str">
        <f>IF(ISBLANK(Eignungskriterien!$Q14),"",Eignungskriterien!Q14)</f>
        <v/>
      </c>
      <c r="AX42" s="211"/>
      <c r="AY42" s="212"/>
      <c r="AZ42" s="59" t="str">
        <f t="shared" si="5"/>
        <v>EK-4 Personelle Ressourcen</v>
      </c>
      <c r="BA42" s="23"/>
      <c r="BB42" s="58" t="str">
        <f>IF(ISBLANK(Eignungskriterien!$R14),"",Eignungskriterien!R14)</f>
        <v/>
      </c>
      <c r="BC42" s="211"/>
      <c r="BD42" s="212"/>
      <c r="BE42" s="58" t="str">
        <f>IF(ISBLANK(Eignungskriterien!$S14),"",Eignungskriterien!S14)</f>
        <v/>
      </c>
      <c r="BF42" s="211"/>
      <c r="BG42" s="212"/>
      <c r="BH42" s="58" t="str">
        <f>IF(ISBLANK(Eignungskriterien!$T14),"",Eignungskriterien!T14)</f>
        <v/>
      </c>
      <c r="BI42" s="211"/>
      <c r="BJ42" s="212"/>
      <c r="BK42" s="58" t="str">
        <f>IF(ISBLANK(Eignungskriterien!$U14),"",Eignungskriterien!U14)</f>
        <v/>
      </c>
      <c r="BL42" s="211"/>
      <c r="BM42" s="212"/>
      <c r="BN42" s="58" t="str">
        <f>IF(ISBLANK(Eignungskriterien!$V14),"",Eignungskriterien!V14)</f>
        <v/>
      </c>
      <c r="BO42" s="211"/>
      <c r="BP42" s="212"/>
    </row>
    <row r="43" spans="1:68" ht="13.2" x14ac:dyDescent="0.25">
      <c r="A43" s="41" t="str">
        <f>IF(ISBLANK(Eignungskriterien!$A15),"",Eignungskriterien!A15)</f>
        <v>EK-5 Fachkompetenz Mandatsleiter</v>
      </c>
      <c r="B43" s="57"/>
      <c r="C43" s="58" t="str">
        <f>IF(ISBLANK(Eignungskriterien!$C15),"",Eignungskriterien!C15)</f>
        <v/>
      </c>
      <c r="D43" s="211"/>
      <c r="E43" s="212"/>
      <c r="F43" s="58" t="str">
        <f>IF(ISBLANK(Eignungskriterien!$D15),"",Eignungskriterien!D15)</f>
        <v/>
      </c>
      <c r="G43" s="211"/>
      <c r="H43" s="212"/>
      <c r="I43" s="58" t="str">
        <f>IF(ISBLANK(Eignungskriterien!$E15),"",Eignungskriterien!E15)</f>
        <v/>
      </c>
      <c r="J43" s="211"/>
      <c r="K43" s="212"/>
      <c r="L43" s="58" t="str">
        <f>IF(ISBLANK(Eignungskriterien!$F15),"",Eignungskriterien!F15)</f>
        <v/>
      </c>
      <c r="M43" s="211"/>
      <c r="N43" s="212"/>
      <c r="O43" s="58" t="str">
        <f>IF(ISBLANK(Eignungskriterien!$G15),"",Eignungskriterien!G15)</f>
        <v/>
      </c>
      <c r="P43" s="211"/>
      <c r="Q43" s="212"/>
      <c r="R43" s="60" t="str">
        <f t="shared" si="3"/>
        <v>EK-5 Fachkompetenz Mandatsleiter</v>
      </c>
      <c r="S43" s="23"/>
      <c r="T43" s="58" t="str">
        <f>IF(ISBLANK(Eignungskriterien!$H15),"",Eignungskriterien!H15)</f>
        <v/>
      </c>
      <c r="U43" s="211"/>
      <c r="V43" s="212"/>
      <c r="W43" s="58" t="str">
        <f>IF(ISBLANK(Eignungskriterien!$I15),"",Eignungskriterien!I15)</f>
        <v/>
      </c>
      <c r="X43" s="211"/>
      <c r="Y43" s="212"/>
      <c r="Z43" s="58" t="str">
        <f>IF(ISBLANK(Eignungskriterien!$J15),"",Eignungskriterien!J15)</f>
        <v/>
      </c>
      <c r="AA43" s="211"/>
      <c r="AB43" s="212"/>
      <c r="AC43" s="58" t="str">
        <f>IF(ISBLANK(Eignungskriterien!$K15),"",Eignungskriterien!K15)</f>
        <v/>
      </c>
      <c r="AD43" s="211"/>
      <c r="AE43" s="212"/>
      <c r="AF43" s="58" t="str">
        <f>IF(ISBLANK(Eignungskriterien!$L15),"",Eignungskriterien!L15)</f>
        <v/>
      </c>
      <c r="AG43" s="211"/>
      <c r="AH43" s="212"/>
      <c r="AI43" s="59" t="str">
        <f t="shared" si="4"/>
        <v>EK-5 Fachkompetenz Mandatsleiter</v>
      </c>
      <c r="AJ43" s="23"/>
      <c r="AK43" s="58" t="str">
        <f>IF(ISBLANK(Eignungskriterien!$M15),"",Eignungskriterien!M15)</f>
        <v/>
      </c>
      <c r="AL43" s="211"/>
      <c r="AM43" s="212"/>
      <c r="AN43" s="58" t="str">
        <f>IF(ISBLANK(Eignungskriterien!$N15),"",Eignungskriterien!N15)</f>
        <v/>
      </c>
      <c r="AO43" s="211"/>
      <c r="AP43" s="212"/>
      <c r="AQ43" s="58" t="str">
        <f>IF(ISBLANK(Eignungskriterien!$O15),"",Eignungskriterien!O15)</f>
        <v/>
      </c>
      <c r="AR43" s="211"/>
      <c r="AS43" s="212"/>
      <c r="AT43" s="58" t="str">
        <f>IF(ISBLANK(Eignungskriterien!$P15),"",Eignungskriterien!P15)</f>
        <v/>
      </c>
      <c r="AU43" s="211"/>
      <c r="AV43" s="212"/>
      <c r="AW43" s="58" t="str">
        <f>IF(ISBLANK(Eignungskriterien!$Q15),"",Eignungskriterien!Q15)</f>
        <v/>
      </c>
      <c r="AX43" s="211"/>
      <c r="AY43" s="212"/>
      <c r="AZ43" s="59" t="str">
        <f t="shared" si="5"/>
        <v>EK-5 Fachkompetenz Mandatsleiter</v>
      </c>
      <c r="BA43" s="23"/>
      <c r="BB43" s="58" t="str">
        <f>IF(ISBLANK(Eignungskriterien!$R15),"",Eignungskriterien!R15)</f>
        <v/>
      </c>
      <c r="BC43" s="211"/>
      <c r="BD43" s="212"/>
      <c r="BE43" s="58" t="str">
        <f>IF(ISBLANK(Eignungskriterien!$S15),"",Eignungskriterien!S15)</f>
        <v/>
      </c>
      <c r="BF43" s="211"/>
      <c r="BG43" s="212"/>
      <c r="BH43" s="58" t="str">
        <f>IF(ISBLANK(Eignungskriterien!$T15),"",Eignungskriterien!T15)</f>
        <v/>
      </c>
      <c r="BI43" s="211"/>
      <c r="BJ43" s="212"/>
      <c r="BK43" s="58" t="str">
        <f>IF(ISBLANK(Eignungskriterien!$U15),"",Eignungskriterien!U15)</f>
        <v/>
      </c>
      <c r="BL43" s="211"/>
      <c r="BM43" s="212"/>
      <c r="BN43" s="58" t="str">
        <f>IF(ISBLANK(Eignungskriterien!$V15),"",Eignungskriterien!V15)</f>
        <v/>
      </c>
      <c r="BO43" s="211"/>
      <c r="BP43" s="212"/>
    </row>
    <row r="44" spans="1:68" ht="13.2" x14ac:dyDescent="0.25">
      <c r="A44" s="41" t="str">
        <f>IF(ISBLANK(Eignungskriterien!$A16),"",Eignungskriterien!A16)</f>
        <v>EK-6 Referenz</v>
      </c>
      <c r="B44" s="57"/>
      <c r="C44" s="58" t="str">
        <f>IF(ISBLANK(Eignungskriterien!$C16),"",Eignungskriterien!C16)</f>
        <v/>
      </c>
      <c r="D44" s="211"/>
      <c r="E44" s="212"/>
      <c r="F44" s="58" t="str">
        <f>IF(ISBLANK(Eignungskriterien!$D16),"",Eignungskriterien!D16)</f>
        <v/>
      </c>
      <c r="G44" s="211"/>
      <c r="H44" s="212"/>
      <c r="I44" s="58" t="str">
        <f>IF(ISBLANK(Eignungskriterien!$E16),"",Eignungskriterien!E16)</f>
        <v/>
      </c>
      <c r="J44" s="211"/>
      <c r="K44" s="212"/>
      <c r="L44" s="58" t="str">
        <f>IF(ISBLANK(Eignungskriterien!$F16),"",Eignungskriterien!F16)</f>
        <v/>
      </c>
      <c r="M44" s="211"/>
      <c r="N44" s="212"/>
      <c r="O44" s="58" t="str">
        <f>IF(ISBLANK(Eignungskriterien!$G16),"",Eignungskriterien!G16)</f>
        <v/>
      </c>
      <c r="P44" s="211"/>
      <c r="Q44" s="212"/>
      <c r="R44" s="60" t="str">
        <f t="shared" si="3"/>
        <v>EK-6 Referenz</v>
      </c>
      <c r="S44" s="23"/>
      <c r="T44" s="58" t="str">
        <f>IF(ISBLANK(Eignungskriterien!$H16),"",Eignungskriterien!H16)</f>
        <v/>
      </c>
      <c r="U44" s="211"/>
      <c r="V44" s="212"/>
      <c r="W44" s="58" t="str">
        <f>IF(ISBLANK(Eignungskriterien!$I16),"",Eignungskriterien!I16)</f>
        <v/>
      </c>
      <c r="X44" s="211"/>
      <c r="Y44" s="212"/>
      <c r="Z44" s="58" t="str">
        <f>IF(ISBLANK(Eignungskriterien!$J16),"",Eignungskriterien!J16)</f>
        <v/>
      </c>
      <c r="AA44" s="211"/>
      <c r="AB44" s="212"/>
      <c r="AC44" s="58" t="str">
        <f>IF(ISBLANK(Eignungskriterien!$K16),"",Eignungskriterien!K16)</f>
        <v/>
      </c>
      <c r="AD44" s="211"/>
      <c r="AE44" s="212"/>
      <c r="AF44" s="58" t="str">
        <f>IF(ISBLANK(Eignungskriterien!$L16),"",Eignungskriterien!L16)</f>
        <v/>
      </c>
      <c r="AG44" s="211"/>
      <c r="AH44" s="212"/>
      <c r="AI44" s="59" t="str">
        <f t="shared" si="4"/>
        <v>EK-6 Referenz</v>
      </c>
      <c r="AJ44" s="23"/>
      <c r="AK44" s="58" t="str">
        <f>IF(ISBLANK(Eignungskriterien!$M16),"",Eignungskriterien!M16)</f>
        <v/>
      </c>
      <c r="AL44" s="211"/>
      <c r="AM44" s="212"/>
      <c r="AN44" s="58" t="str">
        <f>IF(ISBLANK(Eignungskriterien!$N16),"",Eignungskriterien!N16)</f>
        <v/>
      </c>
      <c r="AO44" s="211"/>
      <c r="AP44" s="212"/>
      <c r="AQ44" s="58" t="str">
        <f>IF(ISBLANK(Eignungskriterien!$O16),"",Eignungskriterien!O16)</f>
        <v/>
      </c>
      <c r="AR44" s="211"/>
      <c r="AS44" s="212"/>
      <c r="AT44" s="58" t="str">
        <f>IF(ISBLANK(Eignungskriterien!$P16),"",Eignungskriterien!P16)</f>
        <v/>
      </c>
      <c r="AU44" s="211"/>
      <c r="AV44" s="212"/>
      <c r="AW44" s="58" t="str">
        <f>IF(ISBLANK(Eignungskriterien!$Q16),"",Eignungskriterien!Q16)</f>
        <v/>
      </c>
      <c r="AX44" s="211"/>
      <c r="AY44" s="212"/>
      <c r="AZ44" s="59" t="str">
        <f t="shared" si="5"/>
        <v>EK-6 Referenz</v>
      </c>
      <c r="BA44" s="23"/>
      <c r="BB44" s="58" t="str">
        <f>IF(ISBLANK(Eignungskriterien!$R16),"",Eignungskriterien!R16)</f>
        <v/>
      </c>
      <c r="BC44" s="211"/>
      <c r="BD44" s="212"/>
      <c r="BE44" s="58" t="str">
        <f>IF(ISBLANK(Eignungskriterien!$S16),"",Eignungskriterien!S16)</f>
        <v/>
      </c>
      <c r="BF44" s="211"/>
      <c r="BG44" s="212"/>
      <c r="BH44" s="58" t="str">
        <f>IF(ISBLANK(Eignungskriterien!$T16),"",Eignungskriterien!T16)</f>
        <v/>
      </c>
      <c r="BI44" s="211"/>
      <c r="BJ44" s="212"/>
      <c r="BK44" s="58" t="str">
        <f>IF(ISBLANK(Eignungskriterien!$U16),"",Eignungskriterien!U16)</f>
        <v/>
      </c>
      <c r="BL44" s="211"/>
      <c r="BM44" s="212"/>
      <c r="BN44" s="58" t="str">
        <f>IF(ISBLANK(Eignungskriterien!$V16),"",Eignungskriterien!V16)</f>
        <v/>
      </c>
      <c r="BO44" s="211"/>
      <c r="BP44" s="212"/>
    </row>
    <row r="45" spans="1:68" ht="13.2" x14ac:dyDescent="0.25">
      <c r="A45" s="41" t="str">
        <f>IF(ISBLANK(Eignungskriterien!$A17),"",Eignungskriterien!A17)</f>
        <v>EK-7 Begehung</v>
      </c>
      <c r="B45" s="61"/>
      <c r="C45" s="58" t="str">
        <f>IF(ISBLANK(Eignungskriterien!$C17),"",Eignungskriterien!C17)</f>
        <v/>
      </c>
      <c r="D45" s="209"/>
      <c r="E45" s="210"/>
      <c r="F45" s="58" t="str">
        <f>IF(ISBLANK(Eignungskriterien!$D17),"",Eignungskriterien!D17)</f>
        <v/>
      </c>
      <c r="G45" s="209"/>
      <c r="H45" s="210"/>
      <c r="I45" s="62" t="str">
        <f>IF(ISBLANK(Eignungskriterien!$E17),"",Eignungskriterien!E17)</f>
        <v/>
      </c>
      <c r="J45" s="209"/>
      <c r="K45" s="210"/>
      <c r="L45" s="62" t="str">
        <f>IF(ISBLANK(Eignungskriterien!$F17),"",Eignungskriterien!F17)</f>
        <v/>
      </c>
      <c r="M45" s="209"/>
      <c r="N45" s="210"/>
      <c r="O45" s="62" t="str">
        <f>IF(ISBLANK(Eignungskriterien!$G17),"",Eignungskriterien!G17)</f>
        <v/>
      </c>
      <c r="P45" s="209"/>
      <c r="Q45" s="210"/>
      <c r="R45" s="63" t="str">
        <f t="shared" si="3"/>
        <v>EK-7 Begehung</v>
      </c>
      <c r="S45" s="33"/>
      <c r="T45" s="62" t="str">
        <f>IF(ISBLANK(Eignungskriterien!$H17),"",Eignungskriterien!H17)</f>
        <v/>
      </c>
      <c r="U45" s="209"/>
      <c r="V45" s="210"/>
      <c r="W45" s="62" t="str">
        <f>IF(ISBLANK(Eignungskriterien!$I17),"",Eignungskriterien!I17)</f>
        <v/>
      </c>
      <c r="X45" s="209"/>
      <c r="Y45" s="210"/>
      <c r="Z45" s="62" t="str">
        <f>IF(ISBLANK(Eignungskriterien!$J17),"",Eignungskriterien!J17)</f>
        <v/>
      </c>
      <c r="AA45" s="209"/>
      <c r="AB45" s="210"/>
      <c r="AC45" s="62" t="str">
        <f>IF(ISBLANK(Eignungskriterien!$K17),"",Eignungskriterien!K17)</f>
        <v/>
      </c>
      <c r="AD45" s="209"/>
      <c r="AE45" s="210"/>
      <c r="AF45" s="62" t="str">
        <f>IF(ISBLANK(Eignungskriterien!$L17),"",Eignungskriterien!L17)</f>
        <v/>
      </c>
      <c r="AG45" s="209"/>
      <c r="AH45" s="210"/>
      <c r="AI45" s="64" t="str">
        <f t="shared" si="4"/>
        <v>EK-7 Begehung</v>
      </c>
      <c r="AJ45" s="33"/>
      <c r="AK45" s="62" t="str">
        <f>IF(ISBLANK(Eignungskriterien!$M17),"",Eignungskriterien!M17)</f>
        <v/>
      </c>
      <c r="AL45" s="209"/>
      <c r="AM45" s="210"/>
      <c r="AN45" s="62" t="str">
        <f>IF(ISBLANK(Eignungskriterien!$N17),"",Eignungskriterien!N17)</f>
        <v/>
      </c>
      <c r="AO45" s="209"/>
      <c r="AP45" s="210"/>
      <c r="AQ45" s="62" t="str">
        <f>IF(ISBLANK(Eignungskriterien!$O17),"",Eignungskriterien!O17)</f>
        <v/>
      </c>
      <c r="AR45" s="209"/>
      <c r="AS45" s="210"/>
      <c r="AT45" s="62" t="str">
        <f>IF(ISBLANK(Eignungskriterien!$P17),"",Eignungskriterien!P17)</f>
        <v/>
      </c>
      <c r="AU45" s="209"/>
      <c r="AV45" s="210"/>
      <c r="AW45" s="62" t="str">
        <f>IF(ISBLANK(Eignungskriterien!$Q17),"",Eignungskriterien!Q17)</f>
        <v/>
      </c>
      <c r="AX45" s="209"/>
      <c r="AY45" s="210"/>
      <c r="AZ45" s="64" t="str">
        <f t="shared" si="5"/>
        <v>EK-7 Begehung</v>
      </c>
      <c r="BA45" s="33"/>
      <c r="BB45" s="62" t="str">
        <f>IF(ISBLANK(Eignungskriterien!$R17),"",Eignungskriterien!R17)</f>
        <v/>
      </c>
      <c r="BC45" s="209"/>
      <c r="BD45" s="210"/>
      <c r="BE45" s="62" t="str">
        <f>IF(ISBLANK(Eignungskriterien!$S17),"",Eignungskriterien!S17)</f>
        <v/>
      </c>
      <c r="BF45" s="209"/>
      <c r="BG45" s="210"/>
      <c r="BH45" s="62" t="str">
        <f>IF(ISBLANK(Eignungskriterien!$T17),"",Eignungskriterien!T17)</f>
        <v/>
      </c>
      <c r="BI45" s="209"/>
      <c r="BJ45" s="210"/>
      <c r="BK45" s="62" t="str">
        <f>IF(ISBLANK(Eignungskriterien!$U17),"",Eignungskriterien!U17)</f>
        <v/>
      </c>
      <c r="BL45" s="209"/>
      <c r="BM45" s="210"/>
      <c r="BN45" s="62" t="str">
        <f>IF(ISBLANK(Eignungskriterien!$V17),"",Eignungskriterien!V17)</f>
        <v/>
      </c>
      <c r="BO45" s="209"/>
      <c r="BP45" s="210"/>
    </row>
    <row r="46" spans="1:68" ht="13.2" x14ac:dyDescent="0.25">
      <c r="A46" s="65" t="s">
        <v>96</v>
      </c>
      <c r="B46" s="66"/>
      <c r="C46" s="67"/>
      <c r="D46" s="205" t="str">
        <f>IF(AND(C39="",C40="",C41="",C42="",C43="",C44="",C45=""),"",Eignungskriterien!C$19)</f>
        <v/>
      </c>
      <c r="E46" s="206"/>
      <c r="F46" s="67"/>
      <c r="G46" s="205" t="str">
        <f>IF(AND(F39="",F40="",F41="",F42="",F43="",F44="",F45=""),"",Eignungskriterien!D$19)</f>
        <v/>
      </c>
      <c r="H46" s="206"/>
      <c r="I46" s="30"/>
      <c r="J46" s="205" t="str">
        <f>IF(AND(I39="",I40="",I41="",I42="",I43="",I44="",I45=""),"",Eignungskriterien!E$19)</f>
        <v/>
      </c>
      <c r="K46" s="206"/>
      <c r="L46" s="30"/>
      <c r="M46" s="205" t="str">
        <f>IF(AND(L39="",L40="",L41="",L42="",L43="",L44="",L45=""),"",Eignungskriterien!F$19)</f>
        <v/>
      </c>
      <c r="N46" s="206"/>
      <c r="O46" s="30"/>
      <c r="P46" s="205" t="str">
        <f>IF(AND(O39="",O40="",O41="",O42="",O43="",O44="",O45=""),"",Eignungskriterien!G$19)</f>
        <v/>
      </c>
      <c r="Q46" s="206"/>
      <c r="R46" s="28"/>
      <c r="S46" s="33"/>
      <c r="T46" s="30"/>
      <c r="U46" s="205" t="str">
        <f>IF(AND(T39="",T40="",T41="",T42="",T43="",T44="",T45=""),"",Eignungskriterien!H$19)</f>
        <v/>
      </c>
      <c r="V46" s="206"/>
      <c r="W46" s="30"/>
      <c r="X46" s="205" t="str">
        <f>IF(AND(W39="",W40="",W41="",W42="",W43="",W44="",W45=""),"",Eignungskriterien!I$19)</f>
        <v/>
      </c>
      <c r="Y46" s="206"/>
      <c r="Z46" s="30"/>
      <c r="AA46" s="205" t="str">
        <f>IF(AND(Z39="",Z40="",Z41="",Z42="",Z43="",Z44="",Z45=""),"",Eignungskriterien!J$19)</f>
        <v/>
      </c>
      <c r="AB46" s="206"/>
      <c r="AC46" s="30"/>
      <c r="AD46" s="205" t="str">
        <f>IF(AND(AC39="",AC40="",AC41="",AC42="",AC43="",AC44="",AC45=""),"",Eignungskriterien!K$19)</f>
        <v/>
      </c>
      <c r="AE46" s="206"/>
      <c r="AF46" s="30"/>
      <c r="AG46" s="205" t="str">
        <f>IF(AND(AF39="",AF40="",AF41="",AF42="",AF43="",AF44="",AF45=""),"",Eignungskriterien!L$19)</f>
        <v/>
      </c>
      <c r="AH46" s="206"/>
      <c r="AI46" s="28"/>
      <c r="AJ46" s="33"/>
      <c r="AK46" s="30"/>
      <c r="AL46" s="205" t="str">
        <f>IF(AND(AK39="",AK40="",AK41="",AK42="",AK43="",AK44="",AK45=""),"",Eignungskriterien!M$19)</f>
        <v/>
      </c>
      <c r="AM46" s="206"/>
      <c r="AN46" s="30"/>
      <c r="AO46" s="205" t="str">
        <f>IF(AND(AN39="",AN40="",AN41="",AN42="",AN43="",AN44="",AN45=""),"",Eignungskriterien!N$19)</f>
        <v/>
      </c>
      <c r="AP46" s="206"/>
      <c r="AQ46" s="30"/>
      <c r="AR46" s="205" t="str">
        <f>IF(AND(AQ39="",AQ40="",AQ41="",AQ42="",AQ43="",AQ44="",AQ45=""),"",Eignungskriterien!O$19)</f>
        <v/>
      </c>
      <c r="AS46" s="206"/>
      <c r="AT46" s="30"/>
      <c r="AU46" s="205" t="str">
        <f>IF(AND(AT39="",AT40="",AT41="",AT42="",AT43="",AT44="",AT45=""),"",Eignungskriterien!P$19)</f>
        <v/>
      </c>
      <c r="AV46" s="206"/>
      <c r="AW46" s="30"/>
      <c r="AX46" s="205" t="str">
        <f>IF(AND(AW39="",AW40="",AW41="",AW42="",AW43="",AW44="",AW45=""),"",Eignungskriterien!Q$19)</f>
        <v/>
      </c>
      <c r="AY46" s="206"/>
      <c r="AZ46" s="28"/>
      <c r="BA46" s="33"/>
      <c r="BB46" s="30"/>
      <c r="BC46" s="205" t="str">
        <f>IF(AND(BB39="",BB40="",BB41="",BB42="",BB43="",BB44="",BB45=""),"",Eignungskriterien!R$19)</f>
        <v/>
      </c>
      <c r="BD46" s="206"/>
      <c r="BE46" s="30"/>
      <c r="BF46" s="205" t="str">
        <f>IF(AND(BE39="",BE40="",BE41="",BE42="",BE43="",BE44="",BE45=""),"",Eignungskriterien!S$19)</f>
        <v/>
      </c>
      <c r="BG46" s="206"/>
      <c r="BH46" s="30"/>
      <c r="BI46" s="205" t="str">
        <f>IF(AND(BH39="",BH40="",BH41="",BH42="",BH43="",BH44="",BH45=""),"",Eignungskriterien!T$19)</f>
        <v/>
      </c>
      <c r="BJ46" s="206"/>
      <c r="BK46" s="30"/>
      <c r="BL46" s="205" t="str">
        <f>IF(AND(BK39="",BK40="",BK41="",BK42="",BK43="",BK44="",BK45=""),"",Eignungskriterien!U$19)</f>
        <v/>
      </c>
      <c r="BM46" s="206"/>
      <c r="BN46" s="30"/>
      <c r="BO46" s="205" t="str">
        <f>IF(AND(BN39="",BN40="",BN41="",BN42="",BN43="",BN44="",BN45=""),"",Eignungskriterien!V$19)</f>
        <v/>
      </c>
      <c r="BP46" s="206"/>
    </row>
    <row r="47" spans="1:68" ht="10.199999999999999" customHeight="1" x14ac:dyDescent="0.2">
      <c r="C47" s="68"/>
      <c r="H47" s="11"/>
      <c r="K47" s="11"/>
      <c r="N47" s="11"/>
      <c r="Q47" s="11"/>
      <c r="V47" s="11"/>
      <c r="Y47" s="11"/>
      <c r="AB47" s="11"/>
      <c r="AE47" s="11"/>
      <c r="AH47" s="11"/>
      <c r="AM47" s="11"/>
      <c r="AP47" s="11"/>
      <c r="AS47" s="11"/>
      <c r="AV47" s="11"/>
      <c r="AY47" s="11"/>
      <c r="BD47" s="11"/>
      <c r="BG47" s="11"/>
      <c r="BJ47" s="11"/>
      <c r="BM47" s="11"/>
      <c r="BP47" s="11"/>
    </row>
    <row r="48" spans="1:68" x14ac:dyDescent="0.2">
      <c r="A48" s="69" t="s">
        <v>7</v>
      </c>
      <c r="B48" s="70" t="s">
        <v>18</v>
      </c>
      <c r="C48" s="65" t="s">
        <v>20</v>
      </c>
      <c r="D48" s="65" t="s">
        <v>19</v>
      </c>
      <c r="E48" s="233" t="s">
        <v>21</v>
      </c>
      <c r="F48" s="65" t="s">
        <v>20</v>
      </c>
      <c r="G48" s="65" t="s">
        <v>19</v>
      </c>
      <c r="H48" s="233" t="s">
        <v>21</v>
      </c>
      <c r="I48" s="65" t="s">
        <v>20</v>
      </c>
      <c r="J48" s="65" t="s">
        <v>19</v>
      </c>
      <c r="K48" s="233" t="s">
        <v>21</v>
      </c>
      <c r="L48" s="65" t="s">
        <v>20</v>
      </c>
      <c r="M48" s="65" t="s">
        <v>19</v>
      </c>
      <c r="N48" s="233" t="s">
        <v>21</v>
      </c>
      <c r="O48" s="65" t="s">
        <v>20</v>
      </c>
      <c r="P48" s="65" t="s">
        <v>19</v>
      </c>
      <c r="Q48" s="233" t="s">
        <v>21</v>
      </c>
      <c r="R48" s="65" t="s">
        <v>7</v>
      </c>
      <c r="S48" s="70" t="s">
        <v>18</v>
      </c>
      <c r="T48" s="65" t="s">
        <v>20</v>
      </c>
      <c r="U48" s="65" t="s">
        <v>19</v>
      </c>
      <c r="V48" s="233" t="s">
        <v>21</v>
      </c>
      <c r="W48" s="65" t="s">
        <v>20</v>
      </c>
      <c r="X48" s="65" t="s">
        <v>19</v>
      </c>
      <c r="Y48" s="233" t="s">
        <v>21</v>
      </c>
      <c r="Z48" s="65" t="s">
        <v>20</v>
      </c>
      <c r="AA48" s="65" t="s">
        <v>19</v>
      </c>
      <c r="AB48" s="233" t="s">
        <v>21</v>
      </c>
      <c r="AC48" s="65" t="s">
        <v>20</v>
      </c>
      <c r="AD48" s="65" t="s">
        <v>19</v>
      </c>
      <c r="AE48" s="233" t="s">
        <v>21</v>
      </c>
      <c r="AF48" s="65" t="s">
        <v>20</v>
      </c>
      <c r="AG48" s="65" t="s">
        <v>19</v>
      </c>
      <c r="AH48" s="233" t="s">
        <v>21</v>
      </c>
      <c r="AI48" s="65" t="s">
        <v>7</v>
      </c>
      <c r="AJ48" s="70" t="s">
        <v>18</v>
      </c>
      <c r="AK48" s="65" t="s">
        <v>20</v>
      </c>
      <c r="AL48" s="65" t="s">
        <v>19</v>
      </c>
      <c r="AM48" s="233" t="s">
        <v>21</v>
      </c>
      <c r="AN48" s="65" t="s">
        <v>20</v>
      </c>
      <c r="AO48" s="65" t="s">
        <v>19</v>
      </c>
      <c r="AP48" s="233" t="s">
        <v>21</v>
      </c>
      <c r="AQ48" s="65" t="s">
        <v>20</v>
      </c>
      <c r="AR48" s="65" t="s">
        <v>19</v>
      </c>
      <c r="AS48" s="233" t="s">
        <v>21</v>
      </c>
      <c r="AT48" s="65" t="s">
        <v>20</v>
      </c>
      <c r="AU48" s="65" t="s">
        <v>19</v>
      </c>
      <c r="AV48" s="233" t="s">
        <v>21</v>
      </c>
      <c r="AW48" s="65" t="s">
        <v>20</v>
      </c>
      <c r="AX48" s="65" t="s">
        <v>19</v>
      </c>
      <c r="AY48" s="233" t="s">
        <v>21</v>
      </c>
      <c r="AZ48" s="65" t="s">
        <v>7</v>
      </c>
      <c r="BA48" s="70" t="s">
        <v>18</v>
      </c>
      <c r="BB48" s="65" t="s">
        <v>20</v>
      </c>
      <c r="BC48" s="65" t="s">
        <v>19</v>
      </c>
      <c r="BD48" s="233" t="s">
        <v>21</v>
      </c>
      <c r="BE48" s="65" t="s">
        <v>20</v>
      </c>
      <c r="BF48" s="65" t="s">
        <v>19</v>
      </c>
      <c r="BG48" s="233" t="s">
        <v>21</v>
      </c>
      <c r="BH48" s="65" t="s">
        <v>20</v>
      </c>
      <c r="BI48" s="65" t="s">
        <v>19</v>
      </c>
      <c r="BJ48" s="233" t="s">
        <v>21</v>
      </c>
      <c r="BK48" s="65" t="s">
        <v>20</v>
      </c>
      <c r="BL48" s="65" t="s">
        <v>19</v>
      </c>
      <c r="BM48" s="233" t="s">
        <v>21</v>
      </c>
      <c r="BN48" s="65" t="s">
        <v>20</v>
      </c>
      <c r="BO48" s="65" t="s">
        <v>19</v>
      </c>
      <c r="BP48" s="233" t="s">
        <v>21</v>
      </c>
    </row>
    <row r="49" spans="1:70" ht="11.25" customHeight="1" x14ac:dyDescent="0.2">
      <c r="A49" s="41" t="s">
        <v>8</v>
      </c>
      <c r="B49" s="168">
        <v>0.8</v>
      </c>
      <c r="C49" s="71" t="str">
        <f>IF(ISNUMBER(D49),D49*$B49,"")</f>
        <v/>
      </c>
      <c r="D49" s="72" t="str">
        <f>IF(ISBLANK(E27),"",5-(IF(EXACT($B$9,$B$12),0.2,IF(EXACT($B$9,$B$13),0.1,0.05))*(E30-MIN(Datenblatt!$G7:$G26))/(MIN(Datenblatt!$G7:$G26)/100)))</f>
        <v/>
      </c>
      <c r="E49" s="234"/>
      <c r="F49" s="71" t="str">
        <f>IF(ISNUMBER(G49),G49*$B49,"")</f>
        <v/>
      </c>
      <c r="G49" s="72" t="str">
        <f>IF(ISBLANK(H27),"",5-(IF(EXACT($B$9,$B$12),0.2,IF(EXACT($B$9,$B$13),0.1,0.05))*(H30-MIN(Datenblatt!$G7:$G26))/(MIN(Datenblatt!$G7:$G26)/100)))</f>
        <v/>
      </c>
      <c r="H49" s="234"/>
      <c r="I49" s="71" t="str">
        <f>IF(ISNUMBER(J49),J49*$B49,"")</f>
        <v/>
      </c>
      <c r="J49" s="72" t="str">
        <f>IF(ISBLANK(K27),"",5-(IF(EXACT($B$9,$B$12),0.2,IF(EXACT($B$9,$B$13),0.1,0.05))*(K30-MIN(Datenblatt!$G7:$G26))/(MIN(Datenblatt!$G7:$G26)/100)))</f>
        <v/>
      </c>
      <c r="K49" s="234"/>
      <c r="L49" s="71" t="str">
        <f>IF(ISNUMBER(M49),M49*$B49,"")</f>
        <v/>
      </c>
      <c r="M49" s="72" t="str">
        <f>IF(ISBLANK(N27),"",5-(IF(EXACT($B$9,$B$12),0.2,IF(EXACT($B$9,$B$13),0.1,0.05))*(N30-MIN(Datenblatt!$G7:$G26))/(MIN(Datenblatt!$G7:$G26)/100)))</f>
        <v/>
      </c>
      <c r="N49" s="234"/>
      <c r="O49" s="71" t="str">
        <f>IF(ISNUMBER(P49),P49*$B49,"")</f>
        <v/>
      </c>
      <c r="P49" s="72" t="str">
        <f>IF(ISBLANK(Q27),"",5-(IF(EXACT($B$9,$B$12),0.2,IF(EXACT($B$9,$B$13),0.1,0.05))*(Q30-MIN(Datenblatt!$G7:$G26))/(MIN(Datenblatt!$G7:$G26)/100)))</f>
        <v/>
      </c>
      <c r="Q49" s="234"/>
      <c r="R49" s="73" t="str">
        <f>$A49</f>
        <v>ZK-1 Preis</v>
      </c>
      <c r="S49" s="74">
        <f>$B49</f>
        <v>0.8</v>
      </c>
      <c r="T49" s="71" t="str">
        <f>IF(ISNUMBER(U49),U49*$B49,"")</f>
        <v/>
      </c>
      <c r="U49" s="72" t="str">
        <f>IF(ISBLANK(V27),"",5-(IF(EXACT($B$9,$B$12),0.2,IF(EXACT($B$9,$B$13),0.1,0.05))*(V30-MIN(Datenblatt!$G7:$G26))/(MIN(Datenblatt!$G7:$G26)/100)))</f>
        <v/>
      </c>
      <c r="V49" s="234"/>
      <c r="W49" s="71" t="str">
        <f>IF(ISNUMBER(X49),X49*$B49,"")</f>
        <v/>
      </c>
      <c r="X49" s="72" t="str">
        <f>IF(ISBLANK(Y27),"",5-(IF(EXACT($B$9,$B$12),0.2,IF(EXACT($B$9,$B$13),0.1,0.05))*(Y30-MIN(Datenblatt!$G7:$G26))/(MIN(Datenblatt!$G7:$G26)/100)))</f>
        <v/>
      </c>
      <c r="Y49" s="234"/>
      <c r="Z49" s="71" t="str">
        <f>IF(ISNUMBER(AA49),AA49*$B49,"")</f>
        <v/>
      </c>
      <c r="AA49" s="72" t="str">
        <f>IF(ISBLANK(AB27),"",5-(IF(EXACT($B$9,$B$12),0.2,IF(EXACT($B$9,$B$13),0.1,0.05))*(AB30-MIN(Datenblatt!$G7:$G26))/(MIN(Datenblatt!$G7:$G26)/100)))</f>
        <v/>
      </c>
      <c r="AB49" s="234"/>
      <c r="AC49" s="71" t="str">
        <f>IF(ISNUMBER(AD49),AD49*$B49,"")</f>
        <v/>
      </c>
      <c r="AD49" s="72" t="str">
        <f>IF(ISBLANK(AE27),"",5-(IF(EXACT($B$9,$B$12),0.2,IF(EXACT($B$9,$B$13),0.1,0.05))*(AE30-MIN(Datenblatt!$G7:$G26))/(MIN(Datenblatt!$G7:$G26)/100)))</f>
        <v/>
      </c>
      <c r="AE49" s="234"/>
      <c r="AF49" s="71" t="str">
        <f>IF(ISNUMBER(AG49),AG49*$B49,"")</f>
        <v/>
      </c>
      <c r="AG49" s="72" t="str">
        <f>IF(ISBLANK(AH27),"",5-(IF(EXACT($B$9,$B$12),0.2,IF(EXACT($B$9,$B$13),0.1,0.05))*(AH30-MIN(Datenblatt!$G7:$G26))/(MIN(Datenblatt!$G7:$G26)/100)))</f>
        <v/>
      </c>
      <c r="AH49" s="234"/>
      <c r="AI49" s="73" t="str">
        <f>$A49</f>
        <v>ZK-1 Preis</v>
      </c>
      <c r="AJ49" s="74">
        <f>$B49</f>
        <v>0.8</v>
      </c>
      <c r="AK49" s="71" t="str">
        <f>IF(ISNUMBER(AL49),AL49*$B49,"")</f>
        <v/>
      </c>
      <c r="AL49" s="72" t="str">
        <f>IF(ISBLANK(AM27),"",5-(IF(EXACT($B$9,$B$12),0.2,IF(EXACT($B$9,$B$13),0.1,0.05))*(AM30-MIN(Datenblatt!$G7:$G26))/(MIN(Datenblatt!$G7:$G26)/100)))</f>
        <v/>
      </c>
      <c r="AM49" s="234"/>
      <c r="AN49" s="71" t="str">
        <f>IF(ISNUMBER(AO49),AO49*$B49,"")</f>
        <v/>
      </c>
      <c r="AO49" s="72" t="str">
        <f>IF(ISBLANK(AP27),"",5-(IF(EXACT($B$9,$B$12),0.2,IF(EXACT($B$9,$B$13),0.1,0.05))*(AP30-MIN(Datenblatt!$G7:$G26))/(MIN(Datenblatt!$G7:$G26)/100)))</f>
        <v/>
      </c>
      <c r="AP49" s="234"/>
      <c r="AQ49" s="71" t="str">
        <f>IF(ISNUMBER(AR49),AR49*$B49,"")</f>
        <v/>
      </c>
      <c r="AR49" s="72" t="str">
        <f>IF(ISBLANK(AS27),"",5-(IF(EXACT($B$9,$B$12),0.2,IF(EXACT($B$9,$B$13),0.1,0.05))*(AS30-MIN(Datenblatt!$G7:$G26))/(MIN(Datenblatt!$G7:$G26)/100)))</f>
        <v/>
      </c>
      <c r="AS49" s="234"/>
      <c r="AT49" s="71" t="str">
        <f>IF(ISNUMBER(AU49),AU49*$B49,"")</f>
        <v/>
      </c>
      <c r="AU49" s="72" t="str">
        <f>IF(ISBLANK(AV27),"",5-(IF(EXACT($B$9,$B$12),0.2,IF(EXACT($B$9,$B$13),0.1,0.05))*(AV30-MIN(Datenblatt!$G7:$G26))/(MIN(Datenblatt!$G7:$G26)/100)))</f>
        <v/>
      </c>
      <c r="AV49" s="234"/>
      <c r="AW49" s="71" t="str">
        <f>IF(ISNUMBER(AX49),AX49*$B49,"")</f>
        <v/>
      </c>
      <c r="AX49" s="72" t="str">
        <f>IF(ISBLANK(AY27),"",5-(IF(EXACT($B$9,$B$12),0.2,IF(EXACT($B$9,$B$13),0.1,0.05))*(AY30-MIN(Datenblatt!$G7:$G26))/(MIN(Datenblatt!$G7:$G26)/100)))</f>
        <v/>
      </c>
      <c r="AY49" s="234"/>
      <c r="AZ49" s="73" t="str">
        <f>$A49</f>
        <v>ZK-1 Preis</v>
      </c>
      <c r="BA49" s="74">
        <f>$B49</f>
        <v>0.8</v>
      </c>
      <c r="BB49" s="71" t="str">
        <f>IF(ISNUMBER(BC49),BC49*$B49,"")</f>
        <v/>
      </c>
      <c r="BC49" s="72" t="str">
        <f>IF(ISBLANK(BD27),"",5-(IF(EXACT($B$9,$B$12),0.2,IF(EXACT($B$9,$B$13),0.1,0.05))*(BD30-MIN(Datenblatt!$G7:$G26))/(MIN(Datenblatt!$G7:$G26)/100)))</f>
        <v/>
      </c>
      <c r="BD49" s="234"/>
      <c r="BE49" s="71" t="str">
        <f>IF(ISNUMBER(BF49),BF49*$B49,"")</f>
        <v/>
      </c>
      <c r="BF49" s="72" t="str">
        <f>IF(ISBLANK(BG27),"",5-(IF(EXACT($B$9,$B$12),0.2,IF(EXACT($B$9,$B$13),0.1,0.05))*(BG30-MIN(Datenblatt!$G7:$G26))/(MIN(Datenblatt!$G7:$G26)/100)))</f>
        <v/>
      </c>
      <c r="BG49" s="234"/>
      <c r="BH49" s="71" t="str">
        <f>IF(ISNUMBER(BI49),BI49*$B49,"")</f>
        <v/>
      </c>
      <c r="BI49" s="72" t="str">
        <f>IF(ISBLANK(BJ27),"",5-(IF(EXACT($B$9,$B$12),0.2,IF(EXACT($B$9,$B$13),0.1,0.05))*(BJ30-MIN(Datenblatt!$G7:$G26))/(MIN(Datenblatt!$G7:$G26)/100)))</f>
        <v/>
      </c>
      <c r="BJ49" s="234"/>
      <c r="BK49" s="71" t="str">
        <f>IF(ISNUMBER(BL49),BL49*$B49,"")</f>
        <v/>
      </c>
      <c r="BL49" s="72" t="str">
        <f>IF(ISBLANK(BM27),"",5-(IF(EXACT($B$9,$B$12),0.2,IF(EXACT($B$9,$B$13),0.1,0.05))*(BM30-MIN(Datenblatt!$G7:$G26))/(MIN(Datenblatt!$G7:$G26)/100)))</f>
        <v/>
      </c>
      <c r="BM49" s="234"/>
      <c r="BN49" s="71" t="str">
        <f>IF(ISNUMBER(BO49),BO49*$B49,"")</f>
        <v/>
      </c>
      <c r="BO49" s="72" t="str">
        <f>IF(ISBLANK(BP27),"",5-(IF(EXACT($B$9,$B$12),0.2,IF(EXACT($B$9,$B$13),0.1,0.05))*(BP30-MIN(Datenblatt!$G7:$G$26))/(MIN(Datenblatt!$G7:$G26)/100)))</f>
        <v/>
      </c>
      <c r="BP49" s="234"/>
    </row>
    <row r="50" spans="1:70" ht="11.25" customHeight="1" x14ac:dyDescent="0.2">
      <c r="A50" s="41" t="str">
        <f>IF(ISBLANK('Bewertung ZK-2'!C19),"",'Bewertung ZK-2'!C19)</f>
        <v>ZK-2 Bauprogramm</v>
      </c>
      <c r="B50" s="74">
        <f>IF(ISBLANK('Bewertung ZK-2'!C$9),"",'Bewertung ZK-2'!C$9)</f>
        <v>0.1</v>
      </c>
      <c r="C50" s="71">
        <f>IF(ISBLANK('Bewertung ZK-2'!$G$19),"",D50*$B50)</f>
        <v>0.30000000000000004</v>
      </c>
      <c r="D50" s="72">
        <f>IF(ISBLANK('Bewertung ZK-2'!$G$19),"",'Bewertung ZK-2'!$G$19)</f>
        <v>3</v>
      </c>
      <c r="E50" s="234"/>
      <c r="F50" s="71">
        <f>IF(ISBLANK('Bewertung ZK-2'!$G$20),"",G50*$B50)</f>
        <v>0</v>
      </c>
      <c r="G50" s="72">
        <f>IF(ISBLANK('Bewertung ZK-2'!$G$20),"",'Bewertung ZK-2'!$G$20)</f>
        <v>0</v>
      </c>
      <c r="H50" s="234"/>
      <c r="I50" s="71">
        <f>IF(ISBLANK('Bewertung ZK-2'!$G$21),"",J50*$B50)</f>
        <v>0.4</v>
      </c>
      <c r="J50" s="72">
        <f>IF(ISBLANK('Bewertung ZK-2'!$G$21),"",'Bewertung ZK-2'!$G$21)</f>
        <v>4</v>
      </c>
      <c r="K50" s="234"/>
      <c r="L50" s="71" t="str">
        <f>IF(ISBLANK('Bewertung ZK-2'!$G$22),"",M50*$B50)</f>
        <v/>
      </c>
      <c r="M50" s="72" t="str">
        <f>IF(ISBLANK('Bewertung ZK-2'!$G$22),"",'Bewertung ZK-2'!$G$22)</f>
        <v/>
      </c>
      <c r="N50" s="234"/>
      <c r="O50" s="71" t="str">
        <f>IF(ISBLANK('Bewertung ZK-2'!$G$23),"",P50*$B50)</f>
        <v/>
      </c>
      <c r="P50" s="72" t="str">
        <f>IF(ISBLANK('Bewertung ZK-2'!$G$23),"",'Bewertung ZK-2'!$G$23)</f>
        <v/>
      </c>
      <c r="Q50" s="234"/>
      <c r="R50" s="59" t="str">
        <f t="shared" ref="R50:R55" si="6">$A50</f>
        <v>ZK-2 Bauprogramm</v>
      </c>
      <c r="S50" s="74">
        <f t="shared" ref="S50:S55" si="7">$B50</f>
        <v>0.1</v>
      </c>
      <c r="T50" s="71" t="str">
        <f>IF(ISBLANK('Bewertung ZK-2'!$G$24),"",U50*$B50)</f>
        <v/>
      </c>
      <c r="U50" s="72" t="str">
        <f>IF(ISBLANK('Bewertung ZK-2'!$G$24),"",'Bewertung ZK-2'!$G$24)</f>
        <v/>
      </c>
      <c r="V50" s="234"/>
      <c r="W50" s="71" t="str">
        <f>IF(ISBLANK('Bewertung ZK-2'!$G$25),"",X50*$B50)</f>
        <v/>
      </c>
      <c r="X50" s="72" t="str">
        <f>IF(ISBLANK('Bewertung ZK-2'!$G$25),"",'Bewertung ZK-2'!$G$25)</f>
        <v/>
      </c>
      <c r="Y50" s="234"/>
      <c r="Z50" s="71" t="str">
        <f>IF(ISBLANK('Bewertung ZK-2'!$G26),"",AA50*$B50)</f>
        <v/>
      </c>
      <c r="AA50" s="72" t="str">
        <f>IF(ISBLANK('Bewertung ZK-2'!$G$26),"",'Bewertung ZK-2'!$G$26)</f>
        <v/>
      </c>
      <c r="AB50" s="234"/>
      <c r="AC50" s="71" t="str">
        <f>IF(ISBLANK('Bewertung ZK-2'!$G27),"",AD50*$B50)</f>
        <v/>
      </c>
      <c r="AD50" s="72" t="str">
        <f>IF(ISBLANK('Bewertung ZK-2'!$G$27),"",'Bewertung ZK-2'!$G$27)</f>
        <v/>
      </c>
      <c r="AE50" s="234"/>
      <c r="AF50" s="71" t="str">
        <f>IF(ISBLANK('Bewertung ZK-2'!$G$28),"",AG50*$B50)</f>
        <v/>
      </c>
      <c r="AG50" s="72" t="str">
        <f>IF(ISBLANK('Bewertung ZK-2'!$G$28),"",'Bewertung ZK-2'!$G$28)</f>
        <v/>
      </c>
      <c r="AH50" s="234"/>
      <c r="AI50" s="59" t="str">
        <f t="shared" ref="AI50:AI55" si="8">$A50</f>
        <v>ZK-2 Bauprogramm</v>
      </c>
      <c r="AJ50" s="74">
        <f t="shared" ref="AJ50:AJ55" si="9">$B50</f>
        <v>0.1</v>
      </c>
      <c r="AK50" s="71" t="str">
        <f>IF(ISBLANK('Bewertung ZK-2'!$G$29),"",AL50*$B50)</f>
        <v/>
      </c>
      <c r="AL50" s="72" t="str">
        <f>IF(ISBLANK('Bewertung ZK-2'!$G$29),"",'Bewertung ZK-2'!$G$29)</f>
        <v/>
      </c>
      <c r="AM50" s="234"/>
      <c r="AN50" s="71" t="str">
        <f>IF(ISBLANK('Bewertung ZK-2'!$G$30),"",AO50*$B50)</f>
        <v/>
      </c>
      <c r="AO50" s="72" t="str">
        <f>IF(ISBLANK('Bewertung ZK-2'!$G$30),"",'Bewertung ZK-2'!$G$30)</f>
        <v/>
      </c>
      <c r="AP50" s="234"/>
      <c r="AQ50" s="71" t="str">
        <f>IF(ISBLANK('Bewertung ZK-2'!$G$31),"",AR50*$B50)</f>
        <v/>
      </c>
      <c r="AR50" s="72" t="str">
        <f>IF(ISBLANK('Bewertung ZK-2'!$G$31),"",'Bewertung ZK-2'!$G$31)</f>
        <v/>
      </c>
      <c r="AS50" s="234"/>
      <c r="AT50" s="71" t="str">
        <f>IF(ISBLANK('Bewertung ZK-2'!$G$32),"",AU50*$B50)</f>
        <v/>
      </c>
      <c r="AU50" s="72" t="str">
        <f>IF(ISBLANK('Bewertung ZK-2'!$G$32),"",'Bewertung ZK-2'!$G$32)</f>
        <v/>
      </c>
      <c r="AV50" s="234"/>
      <c r="AW50" s="71" t="str">
        <f>IF(ISBLANK('Bewertung ZK-2'!$G$33),"",AX50*$B50)</f>
        <v/>
      </c>
      <c r="AX50" s="72" t="str">
        <f>IF(ISBLANK('Bewertung ZK-2'!$G$33),"",'Bewertung ZK-2'!$G$33)</f>
        <v/>
      </c>
      <c r="AY50" s="234"/>
      <c r="AZ50" s="59" t="str">
        <f t="shared" ref="AZ50:AZ55" si="10">$A50</f>
        <v>ZK-2 Bauprogramm</v>
      </c>
      <c r="BA50" s="74">
        <f t="shared" ref="BA50:BA55" si="11">$B50</f>
        <v>0.1</v>
      </c>
      <c r="BB50" s="71" t="str">
        <f>IF(ISBLANK('Bewertung ZK-2'!$G$34),"",BC50*$B50)</f>
        <v/>
      </c>
      <c r="BC50" s="72" t="str">
        <f>IF(ISBLANK('Bewertung ZK-2'!$G$34),"",'Bewertung ZK-2'!$G$34)</f>
        <v/>
      </c>
      <c r="BD50" s="234"/>
      <c r="BE50" s="71" t="str">
        <f>IF(ISBLANK('Bewertung ZK-2'!$G$35),"",BF50*$B50)</f>
        <v/>
      </c>
      <c r="BF50" s="72" t="str">
        <f>IF(ISBLANK('Bewertung ZK-2'!$G$35),"",'Bewertung ZK-2'!$G$35)</f>
        <v/>
      </c>
      <c r="BG50" s="234"/>
      <c r="BH50" s="71" t="str">
        <f>IF(ISBLANK('Bewertung ZK-2'!$G$36),"",BI50*$B50)</f>
        <v/>
      </c>
      <c r="BI50" s="72" t="str">
        <f>IF(ISBLANK('Bewertung ZK-2'!$G$36),"",'Bewertung ZK-2'!$G$36)</f>
        <v/>
      </c>
      <c r="BJ50" s="234"/>
      <c r="BK50" s="71" t="str">
        <f>IF(ISBLANK('Bewertung ZK-2'!$G$37),"",BL50*$B50)</f>
        <v/>
      </c>
      <c r="BL50" s="72" t="str">
        <f>IF(ISBLANK('Bewertung ZK-2'!$G$37),"",'Bewertung ZK-2'!$G$37)</f>
        <v/>
      </c>
      <c r="BM50" s="234"/>
      <c r="BN50" s="71" t="str">
        <f>IF(ISBLANK('Bewertung ZK-2'!$G$38),"",BO50*$B50)</f>
        <v/>
      </c>
      <c r="BO50" s="72" t="str">
        <f>IF(ISBLANK('Bewertung ZK-2'!$G$38),"",'Bewertung ZK-2'!$G$38)</f>
        <v/>
      </c>
      <c r="BP50" s="234"/>
    </row>
    <row r="51" spans="1:70" ht="11.25" customHeight="1" x14ac:dyDescent="0.2">
      <c r="A51" s="41" t="str">
        <f>IF(ISBLANK('Bewertung ZK-3'!C19),"",'Bewertung ZK-3'!C19)</f>
        <v>ZK-3 Jugendförderung</v>
      </c>
      <c r="B51" s="74">
        <f>IF(ISBLANK('Bewertung ZK-3'!C$9),"",'Bewertung ZK-3'!C$9)</f>
        <v>0.1</v>
      </c>
      <c r="C51" s="71">
        <f>IF(ISBLANK('Bewertung ZK-3'!$G$19),"",D51*$B51)</f>
        <v>0.4</v>
      </c>
      <c r="D51" s="72">
        <f>IF(ISBLANK('Bewertung ZK-3'!$G$19),"",'Bewertung ZK-3'!$G$19)</f>
        <v>4</v>
      </c>
      <c r="E51" s="234"/>
      <c r="F51" s="71">
        <f>IF(ISBLANK('Bewertung ZK-3'!$G$20),"",G51*$B51)</f>
        <v>0</v>
      </c>
      <c r="G51" s="72">
        <f>IF(ISBLANK('Bewertung ZK-3'!$G$20),"",'Bewertung ZK-3'!$G$20)</f>
        <v>0</v>
      </c>
      <c r="H51" s="234"/>
      <c r="I51" s="71">
        <f>IF(ISBLANK('Bewertung ZK-3'!$G$21),"",J51*$B51)</f>
        <v>0.5</v>
      </c>
      <c r="J51" s="72">
        <f>IF(ISBLANK('Bewertung ZK-3'!$G$21),"",'Bewertung ZK-3'!$G$21)</f>
        <v>5</v>
      </c>
      <c r="K51" s="234"/>
      <c r="L51" s="71" t="str">
        <f>IF(ISBLANK('Bewertung ZK-3'!$G$22),"",M51*$B51)</f>
        <v/>
      </c>
      <c r="M51" s="72" t="str">
        <f>IF(ISBLANK('Bewertung ZK-3'!$G$22),"",'Bewertung ZK-3'!$G$22)</f>
        <v/>
      </c>
      <c r="N51" s="234"/>
      <c r="O51" s="71" t="str">
        <f>IF(ISBLANK('Bewertung ZK-3'!$G$23),"",P51*$B51)</f>
        <v/>
      </c>
      <c r="P51" s="72" t="str">
        <f>IF(ISBLANK('Bewertung ZK-3'!$G$23),"",'Bewertung ZK-3'!$G$23)</f>
        <v/>
      </c>
      <c r="Q51" s="234"/>
      <c r="R51" s="59" t="str">
        <f t="shared" si="6"/>
        <v>ZK-3 Jugendförderung</v>
      </c>
      <c r="S51" s="74">
        <f t="shared" si="7"/>
        <v>0.1</v>
      </c>
      <c r="T51" s="71" t="str">
        <f>IF(ISBLANK('Bewertung ZK-3'!$G$24),"",U51*$B51)</f>
        <v/>
      </c>
      <c r="U51" s="72" t="str">
        <f>IF(ISBLANK('Bewertung ZK-3'!$G$24),"",'Bewertung ZK-3'!$G$24)</f>
        <v/>
      </c>
      <c r="V51" s="234"/>
      <c r="W51" s="71" t="str">
        <f>IF(ISBLANK('Bewertung ZK-3'!$G$25),"",X51*$B51)</f>
        <v/>
      </c>
      <c r="X51" s="72" t="str">
        <f>IF(ISBLANK('Bewertung ZK-3'!$G$25),"",'Bewertung ZK-3'!$G$25)</f>
        <v/>
      </c>
      <c r="Y51" s="234"/>
      <c r="Z51" s="71" t="str">
        <f>IF(ISBLANK('Bewertung ZK-3'!$G$26),"",AA51*$B51)</f>
        <v/>
      </c>
      <c r="AA51" s="72" t="str">
        <f>IF(ISBLANK('Bewertung ZK-3'!$G$26),"",'Bewertung ZK-3'!$G$26)</f>
        <v/>
      </c>
      <c r="AB51" s="234"/>
      <c r="AC51" s="71" t="str">
        <f>IF(ISBLANK('Bewertung ZK-3'!$G$27),"",AD51*$B51)</f>
        <v/>
      </c>
      <c r="AD51" s="72" t="str">
        <f>IF(ISBLANK('Bewertung ZK-3'!$G$27),"",'Bewertung ZK-3'!$G$27)</f>
        <v/>
      </c>
      <c r="AE51" s="234"/>
      <c r="AF51" s="71" t="str">
        <f>IF(ISBLANK('Bewertung ZK-3'!$G$28),"",AG51*$B51)</f>
        <v/>
      </c>
      <c r="AG51" s="72" t="str">
        <f>IF(ISBLANK('Bewertung ZK-3'!$G$28),"",'Bewertung ZK-3'!$G$28)</f>
        <v/>
      </c>
      <c r="AH51" s="234"/>
      <c r="AI51" s="59" t="str">
        <f t="shared" si="8"/>
        <v>ZK-3 Jugendförderung</v>
      </c>
      <c r="AJ51" s="74">
        <f t="shared" si="9"/>
        <v>0.1</v>
      </c>
      <c r="AK51" s="71" t="str">
        <f>IF(ISBLANK('Bewertung ZK-3'!$G$29),"",AL51*$B51)</f>
        <v/>
      </c>
      <c r="AL51" s="72" t="str">
        <f>IF(ISBLANK('Bewertung ZK-3'!$G$29),"",'Bewertung ZK-3'!$G$29)</f>
        <v/>
      </c>
      <c r="AM51" s="234"/>
      <c r="AN51" s="71" t="str">
        <f>IF(ISBLANK('Bewertung ZK-3'!$G$30),"",AO51*$B51)</f>
        <v/>
      </c>
      <c r="AO51" s="72" t="str">
        <f>IF(ISBLANK('Bewertung ZK-3'!$G$30),"",'Bewertung ZK-3'!$G$30)</f>
        <v/>
      </c>
      <c r="AP51" s="234"/>
      <c r="AQ51" s="71" t="str">
        <f>IF(ISBLANK('Bewertung ZK-3'!$G$31),"",AR51*$B51)</f>
        <v/>
      </c>
      <c r="AR51" s="72" t="str">
        <f>IF(ISBLANK('Bewertung ZK-3'!$G$31),"",'Bewertung ZK-3'!$G$31)</f>
        <v/>
      </c>
      <c r="AS51" s="234"/>
      <c r="AT51" s="71" t="str">
        <f>IF(ISBLANK('Bewertung ZK-3'!$G$32),"",AU51*$B51)</f>
        <v/>
      </c>
      <c r="AU51" s="72" t="str">
        <f>IF(ISBLANK('Bewertung ZK-3'!$G$32),"",'Bewertung ZK-3'!$G$32)</f>
        <v/>
      </c>
      <c r="AV51" s="234"/>
      <c r="AW51" s="71" t="str">
        <f>IF(ISBLANK('Bewertung ZK-3'!$G$33),"",AX51*$B51)</f>
        <v/>
      </c>
      <c r="AX51" s="72" t="str">
        <f>IF(ISBLANK('Bewertung ZK-3'!$G$33),"",'Bewertung ZK-3'!$G$33)</f>
        <v/>
      </c>
      <c r="AY51" s="234"/>
      <c r="AZ51" s="59" t="str">
        <f t="shared" si="10"/>
        <v>ZK-3 Jugendförderung</v>
      </c>
      <c r="BA51" s="74">
        <f t="shared" si="11"/>
        <v>0.1</v>
      </c>
      <c r="BB51" s="71" t="str">
        <f>IF(ISBLANK('Bewertung ZK-3'!$G$34),"",BC51*$B51)</f>
        <v/>
      </c>
      <c r="BC51" s="72" t="str">
        <f>IF(ISBLANK('Bewertung ZK-3'!$G$34),"",'Bewertung ZK-3'!$G$34)</f>
        <v/>
      </c>
      <c r="BD51" s="234"/>
      <c r="BE51" s="71" t="str">
        <f>IF(ISBLANK('Bewertung ZK-3'!$G$35),"",BF51*$B51)</f>
        <v/>
      </c>
      <c r="BF51" s="72" t="str">
        <f>IF(ISBLANK('Bewertung ZK-3'!$G$35),"",'Bewertung ZK-3'!$G$35)</f>
        <v/>
      </c>
      <c r="BG51" s="234"/>
      <c r="BH51" s="71" t="str">
        <f>IF(ISBLANK('Bewertung ZK-3'!$G$36),"",BI51*$B51)</f>
        <v/>
      </c>
      <c r="BI51" s="72" t="str">
        <f>IF(ISBLANK('Bewertung ZK-3'!$G$36),"",'Bewertung ZK-3'!$G$36)</f>
        <v/>
      </c>
      <c r="BJ51" s="234"/>
      <c r="BK51" s="71" t="str">
        <f>IF(ISBLANK('Bewertung ZK-3'!$G$37),"",BL51*$B51)</f>
        <v/>
      </c>
      <c r="BL51" s="72" t="str">
        <f>IF(ISBLANK('Bewertung ZK-3'!$G$37),"",'Bewertung ZK-3'!$G$37)</f>
        <v/>
      </c>
      <c r="BM51" s="234"/>
      <c r="BN51" s="71" t="str">
        <f>IF(ISBLANK('Bewertung ZK-3'!$G$38),"",BO51*$B51)</f>
        <v/>
      </c>
      <c r="BO51" s="72" t="str">
        <f>IF(ISBLANK('Bewertung ZK-3'!$G$38),"",'Bewertung ZK-3'!$G$38)</f>
        <v/>
      </c>
      <c r="BP51" s="234"/>
    </row>
    <row r="52" spans="1:70" ht="11.25" customHeight="1" x14ac:dyDescent="0.2">
      <c r="A52" s="41" t="str">
        <f>IF(ISBLANK('Bewertung ZK-4'!C19),"",'Bewertung ZK-4'!C19)</f>
        <v>ZK-4 Bezeichnung</v>
      </c>
      <c r="B52" s="74" t="str">
        <f>IF(ISBLANK('Bewertung ZK-4'!C$9),"",'Bewertung ZK-4'!C$9)</f>
        <v/>
      </c>
      <c r="C52" s="71" t="str">
        <f>IF(ISBLANK('Bewertung ZK-4'!$G$19),"",D52*$B52)</f>
        <v/>
      </c>
      <c r="D52" s="72" t="str">
        <f>IF(ISBLANK('Bewertung ZK-4'!$G$19),"",'Bewertung ZK-4'!$G$19)</f>
        <v/>
      </c>
      <c r="E52" s="234"/>
      <c r="F52" s="71" t="str">
        <f>IF(ISBLANK('Bewertung ZK-4'!$G$20),"",G52*$B52)</f>
        <v/>
      </c>
      <c r="G52" s="72" t="str">
        <f>IF(ISBLANK('Bewertung ZK-4'!$G$20),"",'Bewertung ZK-4'!$G$20)</f>
        <v/>
      </c>
      <c r="H52" s="234"/>
      <c r="I52" s="71" t="str">
        <f>IF(ISBLANK('Bewertung ZK-4'!$G$21),"",J52*$B52)</f>
        <v/>
      </c>
      <c r="J52" s="72" t="str">
        <f>IF(ISBLANK('Bewertung ZK-4'!$G$21),"",'Bewertung ZK-4'!$G$21)</f>
        <v/>
      </c>
      <c r="K52" s="234"/>
      <c r="L52" s="71" t="str">
        <f>IF(ISBLANK('Bewertung ZK-4'!$G$22),"",M52*$B52)</f>
        <v/>
      </c>
      <c r="M52" s="72" t="str">
        <f>IF(ISBLANK('Bewertung ZK-4'!$G$22),"",'Bewertung ZK-4'!$G$22)</f>
        <v/>
      </c>
      <c r="N52" s="234"/>
      <c r="O52" s="71" t="str">
        <f>IF(ISBLANK('Bewertung ZK-4'!$G$23),"",P52*$B52)</f>
        <v/>
      </c>
      <c r="P52" s="72" t="str">
        <f>IF(ISBLANK('Bewertung ZK-4'!$G$23),"",'Bewertung ZK-4'!$G$23)</f>
        <v/>
      </c>
      <c r="Q52" s="234"/>
      <c r="R52" s="59" t="str">
        <f t="shared" si="6"/>
        <v>ZK-4 Bezeichnung</v>
      </c>
      <c r="S52" s="74" t="str">
        <f t="shared" si="7"/>
        <v/>
      </c>
      <c r="T52" s="71" t="str">
        <f>IF(ISBLANK('Bewertung ZK-4'!$G$24),"",U52*$B52)</f>
        <v/>
      </c>
      <c r="U52" s="72" t="str">
        <f>IF(ISBLANK('Bewertung ZK-4'!$G$24),"",'Bewertung ZK-4'!$G$24)</f>
        <v/>
      </c>
      <c r="V52" s="234"/>
      <c r="W52" s="71" t="str">
        <f>IF(ISBLANK('Bewertung ZK-4'!$G$25),"",X52*$B52)</f>
        <v/>
      </c>
      <c r="X52" s="72" t="str">
        <f>IF(ISBLANK('Bewertung ZK-4'!$G$25),"",'Bewertung ZK-4'!$G$25)</f>
        <v/>
      </c>
      <c r="Y52" s="234"/>
      <c r="Z52" s="71" t="str">
        <f>IF(ISBLANK('Bewertung ZK-4'!$G$26),"",AA52*$B52)</f>
        <v/>
      </c>
      <c r="AA52" s="72" t="str">
        <f>IF(ISBLANK('Bewertung ZK-4'!$G$26),"",'Bewertung ZK-4'!$G$26)</f>
        <v/>
      </c>
      <c r="AB52" s="234"/>
      <c r="AC52" s="71" t="str">
        <f>IF(ISBLANK('Bewertung ZK-4'!$G$27),"",AD52*$B52)</f>
        <v/>
      </c>
      <c r="AD52" s="72" t="str">
        <f>IF(ISBLANK('Bewertung ZK-4'!$G$27),"",'Bewertung ZK-4'!$G$27)</f>
        <v/>
      </c>
      <c r="AE52" s="234"/>
      <c r="AF52" s="71" t="str">
        <f>IF(ISBLANK('Bewertung ZK-4'!$G$28),"",AG52*$B52)</f>
        <v/>
      </c>
      <c r="AG52" s="72" t="str">
        <f>IF(ISBLANK('Bewertung ZK-4'!$G$28),"",'Bewertung ZK-4'!$G$28)</f>
        <v/>
      </c>
      <c r="AH52" s="234"/>
      <c r="AI52" s="59" t="str">
        <f t="shared" si="8"/>
        <v>ZK-4 Bezeichnung</v>
      </c>
      <c r="AJ52" s="74" t="str">
        <f t="shared" si="9"/>
        <v/>
      </c>
      <c r="AK52" s="71" t="str">
        <f>IF(ISBLANK('Bewertung ZK-4'!$G$29),"",AL52*$B52)</f>
        <v/>
      </c>
      <c r="AL52" s="72" t="str">
        <f>IF(ISBLANK('Bewertung ZK-4'!$G$29),"",'Bewertung ZK-4'!$G$29)</f>
        <v/>
      </c>
      <c r="AM52" s="234"/>
      <c r="AN52" s="71" t="str">
        <f>IF(ISBLANK('Bewertung ZK-4'!$G$30),"",AO52*$B52)</f>
        <v/>
      </c>
      <c r="AO52" s="72" t="str">
        <f>IF(ISBLANK('Bewertung ZK-4'!$G$30),"",'Bewertung ZK-4'!$G$30)</f>
        <v/>
      </c>
      <c r="AP52" s="234"/>
      <c r="AQ52" s="71" t="str">
        <f>IF(ISBLANK('Bewertung ZK-4'!$G$31),"",AR52*$B52)</f>
        <v/>
      </c>
      <c r="AR52" s="72" t="str">
        <f>IF(ISBLANK('Bewertung ZK-4'!$G$31),"",'Bewertung ZK-4'!$G$31)</f>
        <v/>
      </c>
      <c r="AS52" s="234"/>
      <c r="AT52" s="71" t="str">
        <f>IF(ISBLANK('Bewertung ZK-4'!$G$32),"",AU52*$B52)</f>
        <v/>
      </c>
      <c r="AU52" s="72" t="str">
        <f>IF(ISBLANK('Bewertung ZK-4'!$G$32),"",'Bewertung ZK-4'!$G$32)</f>
        <v/>
      </c>
      <c r="AV52" s="234"/>
      <c r="AW52" s="71" t="str">
        <f>IF(ISBLANK('Bewertung ZK-4'!$G$33),"",AX52*$B52)</f>
        <v/>
      </c>
      <c r="AX52" s="72" t="str">
        <f>IF(ISBLANK('Bewertung ZK-4'!$G$33),"",'Bewertung ZK-4'!$G$33)</f>
        <v/>
      </c>
      <c r="AY52" s="234"/>
      <c r="AZ52" s="59" t="str">
        <f t="shared" si="10"/>
        <v>ZK-4 Bezeichnung</v>
      </c>
      <c r="BA52" s="74" t="str">
        <f t="shared" si="11"/>
        <v/>
      </c>
      <c r="BB52" s="71" t="str">
        <f>IF(ISBLANK('Bewertung ZK-4'!$G$34),"",BC52*$B52)</f>
        <v/>
      </c>
      <c r="BC52" s="72" t="str">
        <f>IF(ISBLANK('Bewertung ZK-4'!$G$34),"",'Bewertung ZK-4'!$G$34)</f>
        <v/>
      </c>
      <c r="BD52" s="234"/>
      <c r="BE52" s="71" t="str">
        <f>IF(ISBLANK('Bewertung ZK-4'!$G$35),"",BF52*$B52)</f>
        <v/>
      </c>
      <c r="BF52" s="72" t="str">
        <f>IF(ISBLANK('Bewertung ZK-4'!$G$35),"",'Bewertung ZK-4'!$G$35)</f>
        <v/>
      </c>
      <c r="BG52" s="234"/>
      <c r="BH52" s="71" t="str">
        <f>IF(ISBLANK('Bewertung ZK-4'!$G$36),"",BI52*$B52)</f>
        <v/>
      </c>
      <c r="BI52" s="72" t="str">
        <f>IF(ISBLANK('Bewertung ZK-4'!$G$36),"",'Bewertung ZK-4'!$G$36)</f>
        <v/>
      </c>
      <c r="BJ52" s="234"/>
      <c r="BK52" s="71" t="str">
        <f>IF(ISBLANK('Bewertung ZK-4'!$G$37),"",BL52*$B52)</f>
        <v/>
      </c>
      <c r="BL52" s="72" t="str">
        <f>IF(ISBLANK('Bewertung ZK-4'!$G$37),"",'Bewertung ZK-4'!$G$37)</f>
        <v/>
      </c>
      <c r="BM52" s="234"/>
      <c r="BN52" s="71" t="str">
        <f>IF(ISBLANK('Bewertung ZK-4'!$G$38),"",BO52*$B52)</f>
        <v/>
      </c>
      <c r="BO52" s="72" t="str">
        <f>IF(ISBLANK('Bewertung ZK-4'!$G$38),"",'Bewertung ZK-4'!$G$38)</f>
        <v/>
      </c>
      <c r="BP52" s="234"/>
    </row>
    <row r="53" spans="1:70" ht="11.25" customHeight="1" x14ac:dyDescent="0.2">
      <c r="A53" s="41" t="str">
        <f>IF(ISBLANK('Bewertung ZK-5'!C19),"",'Bewertung ZK-5'!C19)</f>
        <v>ZK-5 Bezeichnung</v>
      </c>
      <c r="B53" s="74" t="str">
        <f>IF(ISBLANK('Bewertung ZK-5'!C$9),"",'Bewertung ZK-5'!C$9)</f>
        <v/>
      </c>
      <c r="C53" s="71" t="str">
        <f>IF(ISBLANK('Bewertung ZK-5'!$G$19),"",D53*$B53)</f>
        <v/>
      </c>
      <c r="D53" s="72" t="str">
        <f>IF(ISBLANK('Bewertung ZK-5'!$G$19),"",'Bewertung ZK-5'!$G$19)</f>
        <v/>
      </c>
      <c r="E53" s="234"/>
      <c r="F53" s="71" t="str">
        <f>IF(ISBLANK('Bewertung ZK-5'!$G$20),"",G53*$B53)</f>
        <v/>
      </c>
      <c r="G53" s="72" t="str">
        <f>IF(ISBLANK('Bewertung ZK-5'!$G$20),"",'Bewertung ZK-5'!$G$20)</f>
        <v/>
      </c>
      <c r="H53" s="234"/>
      <c r="I53" s="71" t="str">
        <f>IF(ISBLANK('Bewertung ZK-5'!$G$21),"",J53*$B53)</f>
        <v/>
      </c>
      <c r="J53" s="72" t="str">
        <f>IF(ISBLANK('Bewertung ZK-5'!$G$21),"",'Bewertung ZK-5'!$G$21)</f>
        <v/>
      </c>
      <c r="K53" s="234"/>
      <c r="L53" s="71" t="str">
        <f>IF(ISBLANK('Bewertung ZK-5'!$G$22),"",M53*$B53)</f>
        <v/>
      </c>
      <c r="M53" s="72" t="str">
        <f>IF(ISBLANK('Bewertung ZK-5'!$G$22),"",'Bewertung ZK-5'!$G$22)</f>
        <v/>
      </c>
      <c r="N53" s="234"/>
      <c r="O53" s="71" t="str">
        <f>IF(ISBLANK('Bewertung ZK-5'!$G$23),"",P53*$B53)</f>
        <v/>
      </c>
      <c r="P53" s="72" t="str">
        <f>IF(ISBLANK('Bewertung ZK-5'!$G$23),"",'Bewertung ZK-5'!$G$23)</f>
        <v/>
      </c>
      <c r="Q53" s="234"/>
      <c r="R53" s="59" t="str">
        <f t="shared" si="6"/>
        <v>ZK-5 Bezeichnung</v>
      </c>
      <c r="S53" s="74" t="str">
        <f t="shared" si="7"/>
        <v/>
      </c>
      <c r="T53" s="71" t="str">
        <f>IF(ISBLANK('Bewertung ZK-5'!$G$24),"",U53*$B53)</f>
        <v/>
      </c>
      <c r="U53" s="72" t="str">
        <f>IF(ISBLANK('Bewertung ZK-5'!$G$24),"",'Bewertung ZK-5'!$G$24)</f>
        <v/>
      </c>
      <c r="V53" s="234"/>
      <c r="W53" s="71" t="str">
        <f>IF(ISBLANK('Bewertung ZK-5'!$G$25),"",X53*$B53)</f>
        <v/>
      </c>
      <c r="X53" s="72" t="str">
        <f>IF(ISBLANK('Bewertung ZK-5'!$G$25),"",'Bewertung ZK-5'!$G$25)</f>
        <v/>
      </c>
      <c r="Y53" s="234"/>
      <c r="Z53" s="71" t="str">
        <f>IF(ISBLANK('Bewertung ZK-5'!$G$26),"",AA53*$B53)</f>
        <v/>
      </c>
      <c r="AA53" s="72" t="str">
        <f>IF(ISBLANK('Bewertung ZK-5'!$G$26),"",'Bewertung ZK-5'!$G$26)</f>
        <v/>
      </c>
      <c r="AB53" s="234"/>
      <c r="AC53" s="71" t="str">
        <f>IF(ISBLANK('Bewertung ZK-5'!$G$27),"",AD53*$B53)</f>
        <v/>
      </c>
      <c r="AD53" s="72" t="str">
        <f>IF(ISBLANK('Bewertung ZK-5'!$G$27),"",'Bewertung ZK-5'!$G$27)</f>
        <v/>
      </c>
      <c r="AE53" s="234"/>
      <c r="AF53" s="71" t="str">
        <f>IF(ISBLANK('Bewertung ZK-5'!$G$28),"",AG53*$B53)</f>
        <v/>
      </c>
      <c r="AG53" s="72" t="str">
        <f>IF(ISBLANK('Bewertung ZK-5'!$G$28),"",'Bewertung ZK-5'!$G$28)</f>
        <v/>
      </c>
      <c r="AH53" s="234"/>
      <c r="AI53" s="59" t="str">
        <f t="shared" si="8"/>
        <v>ZK-5 Bezeichnung</v>
      </c>
      <c r="AJ53" s="74" t="str">
        <f t="shared" si="9"/>
        <v/>
      </c>
      <c r="AK53" s="71" t="str">
        <f>IF(ISBLANK('Bewertung ZK-5'!$G$29),"",AL53*$B53)</f>
        <v/>
      </c>
      <c r="AL53" s="72" t="str">
        <f>IF(ISBLANK('Bewertung ZK-5'!$G$29),"",'Bewertung ZK-5'!$G$29)</f>
        <v/>
      </c>
      <c r="AM53" s="234"/>
      <c r="AN53" s="71" t="str">
        <f>IF(ISBLANK('Bewertung ZK-5'!$G$30),"",AO53*$B53)</f>
        <v/>
      </c>
      <c r="AO53" s="72" t="str">
        <f>IF(ISBLANK('Bewertung ZK-5'!$G$30),"",'Bewertung ZK-5'!$G$30)</f>
        <v/>
      </c>
      <c r="AP53" s="234"/>
      <c r="AQ53" s="71" t="str">
        <f>IF(ISBLANK('Bewertung ZK-5'!$G$31),"",AR53*$B53)</f>
        <v/>
      </c>
      <c r="AR53" s="72" t="str">
        <f>IF(ISBLANK('Bewertung ZK-5'!$G$31),"",'Bewertung ZK-5'!$G$31)</f>
        <v/>
      </c>
      <c r="AS53" s="234"/>
      <c r="AT53" s="71" t="str">
        <f>IF(ISBLANK('Bewertung ZK-5'!$G$32),"",AU53*$B53)</f>
        <v/>
      </c>
      <c r="AU53" s="72" t="str">
        <f>IF(ISBLANK('Bewertung ZK-5'!$G$32),"",'Bewertung ZK-5'!$G$32)</f>
        <v/>
      </c>
      <c r="AV53" s="234"/>
      <c r="AW53" s="71" t="str">
        <f>IF(ISBLANK('Bewertung ZK-5'!$G$33),"",AX53*$B53)</f>
        <v/>
      </c>
      <c r="AX53" s="72" t="str">
        <f>IF(ISBLANK('Bewertung ZK-5'!$G$33),"",'Bewertung ZK-5'!$G$33)</f>
        <v/>
      </c>
      <c r="AY53" s="234"/>
      <c r="AZ53" s="59" t="str">
        <f t="shared" si="10"/>
        <v>ZK-5 Bezeichnung</v>
      </c>
      <c r="BA53" s="74" t="str">
        <f t="shared" si="11"/>
        <v/>
      </c>
      <c r="BB53" s="71" t="str">
        <f>IF(ISBLANK('Bewertung ZK-5'!$G$34),"",BC53*$B53)</f>
        <v/>
      </c>
      <c r="BC53" s="72" t="str">
        <f>IF(ISBLANK('Bewertung ZK-5'!$G$34),"",'Bewertung ZK-5'!$G$34)</f>
        <v/>
      </c>
      <c r="BD53" s="234"/>
      <c r="BE53" s="71" t="str">
        <f>IF(ISBLANK('Bewertung ZK-5'!$G$35),"",BF53*$B53)</f>
        <v/>
      </c>
      <c r="BF53" s="72" t="str">
        <f>IF(ISBLANK('Bewertung ZK-5'!$G$35),"",'Bewertung ZK-5'!$G$35)</f>
        <v/>
      </c>
      <c r="BG53" s="234"/>
      <c r="BH53" s="71" t="str">
        <f>IF(ISBLANK('Bewertung ZK-5'!$G$36),"",BI53*$B53)</f>
        <v/>
      </c>
      <c r="BI53" s="72" t="str">
        <f>IF(ISBLANK('Bewertung ZK-5'!$G$36),"",'Bewertung ZK-5'!$G$36)</f>
        <v/>
      </c>
      <c r="BJ53" s="234"/>
      <c r="BK53" s="71" t="str">
        <f>IF(ISBLANK('Bewertung ZK-5'!$G$37),"",BL53*$B53)</f>
        <v/>
      </c>
      <c r="BL53" s="72" t="str">
        <f>IF(ISBLANK('Bewertung ZK-5'!$G$37),"",'Bewertung ZK-5'!$G$37)</f>
        <v/>
      </c>
      <c r="BM53" s="234"/>
      <c r="BN53" s="71" t="str">
        <f>IF(ISBLANK('Bewertung ZK-5'!$G$38),"",BO53*$B53)</f>
        <v/>
      </c>
      <c r="BO53" s="72" t="str">
        <f>IF(ISBLANK('Bewertung ZK-5'!$G$38),"",'Bewertung ZK-5'!$G$38)</f>
        <v/>
      </c>
      <c r="BP53" s="234"/>
    </row>
    <row r="54" spans="1:70" ht="11.25" customHeight="1" x14ac:dyDescent="0.2">
      <c r="A54" s="41" t="str">
        <f>IF(ISBLANK('Bewertung ZK-6'!C19),"",'Bewertung ZK-6'!C19)</f>
        <v>ZK-6 Bezeichnung</v>
      </c>
      <c r="B54" s="74" t="str">
        <f>IF(ISBLANK('Bewertung ZK-6'!C$9),"",'Bewertung ZK-6'!C$9)</f>
        <v/>
      </c>
      <c r="C54" s="71" t="str">
        <f>IF(ISBLANK('Bewertung ZK-6'!$G$19),"",D54*$B54)</f>
        <v/>
      </c>
      <c r="D54" s="72" t="str">
        <f>IF(ISBLANK('Bewertung ZK-6'!$G$19),"",'Bewertung ZK-6'!$G$19)</f>
        <v/>
      </c>
      <c r="E54" s="234"/>
      <c r="F54" s="71" t="str">
        <f>IF(ISBLANK('Bewertung ZK-6'!$G$20),"",G54*$B54)</f>
        <v/>
      </c>
      <c r="G54" s="72" t="str">
        <f>IF(ISBLANK('Bewertung ZK-6'!$G$20),"",'Bewertung ZK-6'!$G$20)</f>
        <v/>
      </c>
      <c r="H54" s="234"/>
      <c r="I54" s="71" t="str">
        <f>IF(ISBLANK('Bewertung ZK-6'!$G$21),"",J54*$B54)</f>
        <v/>
      </c>
      <c r="J54" s="72" t="str">
        <f>IF(ISBLANK('Bewertung ZK-6'!$G$21),"",'Bewertung ZK-6'!$G$21)</f>
        <v/>
      </c>
      <c r="K54" s="234"/>
      <c r="L54" s="71" t="str">
        <f>IF(ISBLANK('Bewertung ZK-6'!$G$22),"",M54*$B54)</f>
        <v/>
      </c>
      <c r="M54" s="72" t="str">
        <f>IF(ISBLANK('Bewertung ZK-6'!$G$22),"",'Bewertung ZK-6'!$G$22)</f>
        <v/>
      </c>
      <c r="N54" s="234"/>
      <c r="O54" s="71" t="str">
        <f>IF(ISBLANK('Bewertung ZK-6'!$G$23),"",P54*$B54)</f>
        <v/>
      </c>
      <c r="P54" s="72" t="str">
        <f>IF(ISBLANK('Bewertung ZK-6'!$G$23),"",'Bewertung ZK-6'!$G$23)</f>
        <v/>
      </c>
      <c r="Q54" s="234"/>
      <c r="R54" s="59" t="str">
        <f t="shared" si="6"/>
        <v>ZK-6 Bezeichnung</v>
      </c>
      <c r="S54" s="74" t="str">
        <f t="shared" si="7"/>
        <v/>
      </c>
      <c r="T54" s="71" t="str">
        <f>IF(ISBLANK('Bewertung ZK-6'!$G$24),"",U54*$B54)</f>
        <v/>
      </c>
      <c r="U54" s="72" t="str">
        <f>IF(ISBLANK('Bewertung ZK-6'!$G$24),"",'Bewertung ZK-6'!$G$24)</f>
        <v/>
      </c>
      <c r="V54" s="234"/>
      <c r="W54" s="71" t="str">
        <f>IF(ISBLANK('Bewertung ZK-6'!$G$25),"",X54*$B54)</f>
        <v/>
      </c>
      <c r="X54" s="72" t="str">
        <f>IF(ISBLANK('Bewertung ZK-6'!$G$25),"",'Bewertung ZK-6'!$G$25)</f>
        <v/>
      </c>
      <c r="Y54" s="234"/>
      <c r="Z54" s="71" t="str">
        <f>IF(ISBLANK('Bewertung ZK-6'!$G$26),"",AA54*$B54)</f>
        <v/>
      </c>
      <c r="AA54" s="72" t="str">
        <f>IF(ISBLANK('Bewertung ZK-6'!$G$26),"",'Bewertung ZK-6'!$G$26)</f>
        <v/>
      </c>
      <c r="AB54" s="234"/>
      <c r="AC54" s="71" t="str">
        <f>IF(ISBLANK('Bewertung ZK-6'!$G$27),"",AD54*$B54)</f>
        <v/>
      </c>
      <c r="AD54" s="72" t="str">
        <f>IF(ISBLANK('Bewertung ZK-6'!$G$27),"",'Bewertung ZK-6'!$G$27)</f>
        <v/>
      </c>
      <c r="AE54" s="234"/>
      <c r="AF54" s="71" t="str">
        <f>IF(ISBLANK('Bewertung ZK-6'!$G$28),"",AG54*$B54)</f>
        <v/>
      </c>
      <c r="AG54" s="72" t="str">
        <f>IF(ISBLANK('Bewertung ZK-6'!$G$28),"",'Bewertung ZK-6'!$G$28)</f>
        <v/>
      </c>
      <c r="AH54" s="234"/>
      <c r="AI54" s="59" t="str">
        <f t="shared" si="8"/>
        <v>ZK-6 Bezeichnung</v>
      </c>
      <c r="AJ54" s="74" t="str">
        <f t="shared" si="9"/>
        <v/>
      </c>
      <c r="AK54" s="71" t="str">
        <f>IF(ISBLANK('Bewertung ZK-6'!$G$29),"",AL54*$B54)</f>
        <v/>
      </c>
      <c r="AL54" s="72" t="str">
        <f>IF(ISBLANK('Bewertung ZK-6'!$G$29),"",'Bewertung ZK-6'!$G$29)</f>
        <v/>
      </c>
      <c r="AM54" s="234"/>
      <c r="AN54" s="71" t="str">
        <f>IF(ISBLANK('Bewertung ZK-6'!$G$30),"",AO54*$B54)</f>
        <v/>
      </c>
      <c r="AO54" s="72" t="str">
        <f>IF(ISBLANK('Bewertung ZK-6'!$G$30),"",'Bewertung ZK-6'!$G$30)</f>
        <v/>
      </c>
      <c r="AP54" s="234"/>
      <c r="AQ54" s="71" t="str">
        <f>IF(ISBLANK('Bewertung ZK-6'!$G$31),"",AR54*$B54)</f>
        <v/>
      </c>
      <c r="AR54" s="72" t="str">
        <f>IF(ISBLANK('Bewertung ZK-6'!$G$31),"",'Bewertung ZK-6'!$G$31)</f>
        <v/>
      </c>
      <c r="AS54" s="234"/>
      <c r="AT54" s="71" t="str">
        <f>IF(ISBLANK('Bewertung ZK-6'!$G$32),"",AU54*$B54)</f>
        <v/>
      </c>
      <c r="AU54" s="72" t="str">
        <f>IF(ISBLANK('Bewertung ZK-6'!$G$32),"",'Bewertung ZK-6'!$G$32)</f>
        <v/>
      </c>
      <c r="AV54" s="234"/>
      <c r="AW54" s="71" t="str">
        <f>IF(ISBLANK('Bewertung ZK-6'!$G$33),"",AX54*$B54)</f>
        <v/>
      </c>
      <c r="AX54" s="72" t="str">
        <f>IF(ISBLANK('Bewertung ZK-6'!$G$33),"",'Bewertung ZK-6'!$G$33)</f>
        <v/>
      </c>
      <c r="AY54" s="234"/>
      <c r="AZ54" s="59" t="str">
        <f t="shared" si="10"/>
        <v>ZK-6 Bezeichnung</v>
      </c>
      <c r="BA54" s="74" t="str">
        <f t="shared" si="11"/>
        <v/>
      </c>
      <c r="BB54" s="71" t="str">
        <f>IF(ISBLANK('Bewertung ZK-6'!$G$34),"",BC54*$B54)</f>
        <v/>
      </c>
      <c r="BC54" s="72" t="str">
        <f>IF(ISBLANK('Bewertung ZK-6'!$G$34),"",'Bewertung ZK-6'!$G$34)</f>
        <v/>
      </c>
      <c r="BD54" s="234"/>
      <c r="BE54" s="71" t="str">
        <f>IF(ISBLANK('Bewertung ZK-6'!$G$35),"",BF54*$B54)</f>
        <v/>
      </c>
      <c r="BF54" s="72" t="str">
        <f>IF(ISBLANK('Bewertung ZK-6'!$G$35),"",'Bewertung ZK-6'!$G$35)</f>
        <v/>
      </c>
      <c r="BG54" s="234"/>
      <c r="BH54" s="71" t="str">
        <f>IF(ISBLANK('Bewertung ZK-6'!$G$36),"",BI54*$B54)</f>
        <v/>
      </c>
      <c r="BI54" s="72" t="str">
        <f>IF(ISBLANK('Bewertung ZK-6'!$G$36),"",'Bewertung ZK-6'!$G$36)</f>
        <v/>
      </c>
      <c r="BJ54" s="234"/>
      <c r="BK54" s="71" t="str">
        <f>IF(ISBLANK('Bewertung ZK-6'!$G$37),"",BL54*$B54)</f>
        <v/>
      </c>
      <c r="BL54" s="72" t="str">
        <f>IF(ISBLANK('Bewertung ZK-6'!$G$37),"",'Bewertung ZK-6'!$G$37)</f>
        <v/>
      </c>
      <c r="BM54" s="234"/>
      <c r="BN54" s="71" t="str">
        <f>IF(ISBLANK('Bewertung ZK-6'!$G$38),"",BO54*$B54)</f>
        <v/>
      </c>
      <c r="BO54" s="72" t="str">
        <f>IF(ISBLANK('Bewertung ZK-6'!$G$38),"",'Bewertung ZK-6'!$G$38)</f>
        <v/>
      </c>
      <c r="BP54" s="234"/>
    </row>
    <row r="55" spans="1:70" ht="11.25" customHeight="1" x14ac:dyDescent="0.2">
      <c r="A55" s="42" t="str">
        <f>IF(ISBLANK('Bewertung ZK-7'!C19),"",'Bewertung ZK-7'!C19)</f>
        <v>ZK-7 Bezeichnung</v>
      </c>
      <c r="B55" s="75" t="str">
        <f>IF(ISBLANK('Bewertung ZK-7'!C$9),"",'Bewertung ZK-7'!C$9)</f>
        <v/>
      </c>
      <c r="C55" s="76" t="str">
        <f>IF(ISBLANK('Bewertung ZK-7'!$G$19),"",D55*$B55)</f>
        <v/>
      </c>
      <c r="D55" s="77" t="str">
        <f>IF(ISBLANK('Bewertung ZK-7'!$G$19),"",'Bewertung ZK-7'!$G$19)</f>
        <v/>
      </c>
      <c r="E55" s="234"/>
      <c r="F55" s="76" t="str">
        <f>IF(ISBLANK('Bewertung ZK-7'!$G$20),"",G55*$B55)</f>
        <v/>
      </c>
      <c r="G55" s="77" t="str">
        <f>IF(ISBLANK('Bewertung ZK-7'!$G$20),"",'Bewertung ZK-7'!$G$20)</f>
        <v/>
      </c>
      <c r="H55" s="234"/>
      <c r="I55" s="76" t="str">
        <f>IF(ISBLANK('Bewertung ZK-7'!$G$21),"",J55*$B55)</f>
        <v/>
      </c>
      <c r="J55" s="77" t="str">
        <f>IF(ISBLANK('Bewertung ZK-7'!$G$21),"",'Bewertung ZK-7'!$G$21)</f>
        <v/>
      </c>
      <c r="K55" s="234"/>
      <c r="L55" s="76" t="str">
        <f>IF(ISBLANK('Bewertung ZK-7'!$G$22),"",M55*$B55)</f>
        <v/>
      </c>
      <c r="M55" s="77" t="str">
        <f>IF(ISBLANK('Bewertung ZK-7'!$G$22),"",'Bewertung ZK-7'!$G$22)</f>
        <v/>
      </c>
      <c r="N55" s="234"/>
      <c r="O55" s="76" t="str">
        <f>IF(ISBLANK('Bewertung ZK-7'!$G$23),"",P55*$B55)</f>
        <v/>
      </c>
      <c r="P55" s="77" t="str">
        <f>IF(ISBLANK('Bewertung ZK-7'!$G$23),"",'Bewertung ZK-7'!$G$23)</f>
        <v/>
      </c>
      <c r="Q55" s="234"/>
      <c r="R55" s="64" t="str">
        <f t="shared" si="6"/>
        <v>ZK-7 Bezeichnung</v>
      </c>
      <c r="S55" s="75" t="str">
        <f t="shared" si="7"/>
        <v/>
      </c>
      <c r="T55" s="76" t="str">
        <f>IF(ISBLANK('Bewertung ZK-7'!$G$24),"",U55*$B55)</f>
        <v/>
      </c>
      <c r="U55" s="77" t="str">
        <f>IF(ISBLANK('Bewertung ZK-7'!$G$24),"",'Bewertung ZK-7'!$G$24)</f>
        <v/>
      </c>
      <c r="V55" s="234"/>
      <c r="W55" s="76" t="str">
        <f>IF(ISBLANK('Bewertung ZK-7'!$G$25),"",X55*$B55)</f>
        <v/>
      </c>
      <c r="X55" s="77" t="str">
        <f>IF(ISBLANK('Bewertung ZK-7'!$G$25),"",'Bewertung ZK-7'!$G$25)</f>
        <v/>
      </c>
      <c r="Y55" s="234"/>
      <c r="Z55" s="76" t="str">
        <f>IF(ISBLANK('Bewertung ZK-7'!$G$26),"",AA55*$B55)</f>
        <v/>
      </c>
      <c r="AA55" s="77" t="str">
        <f>IF(ISBLANK('Bewertung ZK-7'!$G$26),"",'Bewertung ZK-7'!$G$26)</f>
        <v/>
      </c>
      <c r="AB55" s="234"/>
      <c r="AC55" s="76" t="str">
        <f>IF(ISBLANK('Bewertung ZK-7'!$G$27),"",AD55*$B55)</f>
        <v/>
      </c>
      <c r="AD55" s="77" t="str">
        <f>IF(ISBLANK('Bewertung ZK-7'!$G$27),"",'Bewertung ZK-7'!$G$27)</f>
        <v/>
      </c>
      <c r="AE55" s="234"/>
      <c r="AF55" s="76" t="str">
        <f>IF(ISBLANK('Bewertung ZK-7'!$G$28),"",AG55*$B55)</f>
        <v/>
      </c>
      <c r="AG55" s="77" t="str">
        <f>IF(ISBLANK('Bewertung ZK-7'!$G$28),"",'Bewertung ZK-7'!$G$28)</f>
        <v/>
      </c>
      <c r="AH55" s="234"/>
      <c r="AI55" s="64" t="str">
        <f t="shared" si="8"/>
        <v>ZK-7 Bezeichnung</v>
      </c>
      <c r="AJ55" s="74" t="str">
        <f t="shared" si="9"/>
        <v/>
      </c>
      <c r="AK55" s="76" t="str">
        <f>IF(ISBLANK('Bewertung ZK-7'!$G$29),"",AL55*$B55)</f>
        <v/>
      </c>
      <c r="AL55" s="77" t="str">
        <f>IF(ISBLANK('Bewertung ZK-7'!$G$29),"",'Bewertung ZK-7'!$G$29)</f>
        <v/>
      </c>
      <c r="AM55" s="234"/>
      <c r="AN55" s="76" t="str">
        <f>IF(ISBLANK('Bewertung ZK-7'!$G$30),"",AO55*$B55)</f>
        <v/>
      </c>
      <c r="AO55" s="77" t="str">
        <f>IF(ISBLANK('Bewertung ZK-7'!$G$30),"",'Bewertung ZK-7'!$G$30)</f>
        <v/>
      </c>
      <c r="AP55" s="234"/>
      <c r="AQ55" s="76" t="str">
        <f>IF(ISBLANK('Bewertung ZK-7'!$G$31),"",AR55*$B55)</f>
        <v/>
      </c>
      <c r="AR55" s="77" t="str">
        <f>IF(ISBLANK('Bewertung ZK-7'!$G$31),"",'Bewertung ZK-7'!$G$31)</f>
        <v/>
      </c>
      <c r="AS55" s="234"/>
      <c r="AT55" s="76" t="str">
        <f>IF(ISBLANK('Bewertung ZK-7'!$G$32),"",AU55*$B55)</f>
        <v/>
      </c>
      <c r="AU55" s="77" t="str">
        <f>IF(ISBLANK('Bewertung ZK-7'!$G$32),"",'Bewertung ZK-7'!$G$32)</f>
        <v/>
      </c>
      <c r="AV55" s="234"/>
      <c r="AW55" s="76" t="str">
        <f>IF(ISBLANK('Bewertung ZK-7'!$G$33),"",AX55*$B55)</f>
        <v/>
      </c>
      <c r="AX55" s="77" t="str">
        <f>IF(ISBLANK('Bewertung ZK-7'!$G$33),"",'Bewertung ZK-7'!$G$33)</f>
        <v/>
      </c>
      <c r="AY55" s="234"/>
      <c r="AZ55" s="64" t="str">
        <f t="shared" si="10"/>
        <v>ZK-7 Bezeichnung</v>
      </c>
      <c r="BA55" s="74" t="str">
        <f t="shared" si="11"/>
        <v/>
      </c>
      <c r="BB55" s="76" t="str">
        <f>IF(ISBLANK('Bewertung ZK-7'!$G$34),"",BC55*$B55)</f>
        <v/>
      </c>
      <c r="BC55" s="77" t="str">
        <f>IF(ISBLANK('Bewertung ZK-7'!$G$34),"",'Bewertung ZK-7'!$G$34)</f>
        <v/>
      </c>
      <c r="BD55" s="234"/>
      <c r="BE55" s="76" t="str">
        <f>IF(ISBLANK('Bewertung ZK-7'!$G$35),"",BF55*$B55)</f>
        <v/>
      </c>
      <c r="BF55" s="77" t="str">
        <f>IF(ISBLANK('Bewertung ZK-7'!$G$35),"",'Bewertung ZK-7'!$G$35)</f>
        <v/>
      </c>
      <c r="BG55" s="234"/>
      <c r="BH55" s="76" t="str">
        <f>IF(ISBLANK('Bewertung ZK-7'!$G$36),"",BI55*$B55)</f>
        <v/>
      </c>
      <c r="BI55" s="77" t="str">
        <f>IF(ISBLANK('Bewertung ZK-7'!$G$36),"",'Bewertung ZK-7'!$G$36)</f>
        <v/>
      </c>
      <c r="BJ55" s="234"/>
      <c r="BK55" s="76" t="str">
        <f>IF(ISBLANK('Bewertung ZK-7'!$G$37),"",BL55*$B55)</f>
        <v/>
      </c>
      <c r="BL55" s="77" t="str">
        <f>IF(ISBLANK('Bewertung ZK-7'!$G$37),"",'Bewertung ZK-7'!$G$37)</f>
        <v/>
      </c>
      <c r="BM55" s="234"/>
      <c r="BN55" s="76" t="str">
        <f>IF(ISBLANK('Bewertung ZK-7'!$G$38),"",BO55*$B55)</f>
        <v/>
      </c>
      <c r="BO55" s="77" t="str">
        <f>IF(ISBLANK('Bewertung ZK-7'!$G$38),"",'Bewertung ZK-7'!$G$38)</f>
        <v/>
      </c>
      <c r="BP55" s="234"/>
    </row>
    <row r="56" spans="1:70" ht="13.2" x14ac:dyDescent="0.25">
      <c r="A56" s="42" t="s">
        <v>11</v>
      </c>
      <c r="B56" s="78">
        <f>IF(ISBLANK(B$49),"",SUM(B49:B55))</f>
        <v>1</v>
      </c>
      <c r="C56" s="79" t="str">
        <f>IF(ISNUMBER(C$32),SUM(C49:C55),"")</f>
        <v/>
      </c>
      <c r="D56" s="28"/>
      <c r="E56" s="80"/>
      <c r="F56" s="79" t="str">
        <f>IF(ISNUMBER(F$32),SUM(F49:F55),"")</f>
        <v/>
      </c>
      <c r="G56" s="28"/>
      <c r="H56" s="80"/>
      <c r="I56" s="79" t="str">
        <f>IF(ISNUMBER(I$32),SUM(I49:I55),"")</f>
        <v/>
      </c>
      <c r="J56" s="28"/>
      <c r="K56" s="80"/>
      <c r="L56" s="79" t="str">
        <f>IF(ISNUMBER(L$32),SUM(L49:L55),"")</f>
        <v/>
      </c>
      <c r="M56" s="28"/>
      <c r="N56" s="80"/>
      <c r="O56" s="79" t="str">
        <f>IF(ISNUMBER(O$32),SUM(O49:O55),"")</f>
        <v/>
      </c>
      <c r="P56" s="28"/>
      <c r="Q56" s="80"/>
      <c r="R56" s="79" t="s">
        <v>11</v>
      </c>
      <c r="S56" s="81"/>
      <c r="T56" s="79" t="str">
        <f>IF(ISNUMBER(T$32),SUM(T49:T55),"")</f>
        <v/>
      </c>
      <c r="U56" s="28"/>
      <c r="V56" s="80"/>
      <c r="W56" s="79" t="str">
        <f>IF(ISNUMBER(W$32),SUM(W49:W55),"")</f>
        <v/>
      </c>
      <c r="X56" s="28"/>
      <c r="Y56" s="80"/>
      <c r="Z56" s="79" t="str">
        <f>IF(ISNUMBER(Z$32),SUM(Z49:Z55),"")</f>
        <v/>
      </c>
      <c r="AA56" s="28"/>
      <c r="AB56" s="80"/>
      <c r="AC56" s="79" t="str">
        <f>IF(ISNUMBER(AC$32),SUM(AC49:AC55),"")</f>
        <v/>
      </c>
      <c r="AD56" s="28"/>
      <c r="AE56" s="80"/>
      <c r="AF56" s="79" t="str">
        <f>IF(ISNUMBER(AF$32),SUM(AF49:AF55),"")</f>
        <v/>
      </c>
      <c r="AG56" s="28"/>
      <c r="AH56" s="80"/>
      <c r="AI56" s="79" t="s">
        <v>11</v>
      </c>
      <c r="AJ56" s="82"/>
      <c r="AK56" s="129" t="str">
        <f>IF(ISNUMBER(AK$32),SUM(AK49:AK55),"")</f>
        <v/>
      </c>
      <c r="AL56" s="130"/>
      <c r="AM56" s="80"/>
      <c r="AN56" s="79" t="str">
        <f>IF(ISNUMBER(AN$32),SUM(AN49:AN55),"")</f>
        <v/>
      </c>
      <c r="AO56" s="28"/>
      <c r="AP56" s="80"/>
      <c r="AQ56" s="79" t="str">
        <f>IF(ISNUMBER(AQ$32),SUM(AQ49:AQ55),"")</f>
        <v/>
      </c>
      <c r="AR56" s="28"/>
      <c r="AS56" s="80"/>
      <c r="AT56" s="79" t="str">
        <f>IF(ISNUMBER(AT$32),SUM(AT49:AT55),"")</f>
        <v/>
      </c>
      <c r="AU56" s="28"/>
      <c r="AV56" s="80"/>
      <c r="AW56" s="79" t="str">
        <f>IF(ISNUMBER(AW$32),SUM(AW49:AW55),"")</f>
        <v/>
      </c>
      <c r="AX56" s="28"/>
      <c r="AY56" s="80"/>
      <c r="AZ56" s="79" t="s">
        <v>11</v>
      </c>
      <c r="BA56" s="82"/>
      <c r="BB56" s="129" t="str">
        <f>IF(ISNUMBER(BB$32),SUM(BB49:BB55),"")</f>
        <v/>
      </c>
      <c r="BC56" s="130"/>
      <c r="BD56" s="80"/>
      <c r="BE56" s="79" t="str">
        <f>IF(ISNUMBER(BE$32),SUM(BE49:BE55),"")</f>
        <v/>
      </c>
      <c r="BF56" s="28"/>
      <c r="BG56" s="80"/>
      <c r="BH56" s="79" t="str">
        <f>IF(ISNUMBER(BH$32),SUM(BH49:BH55),"")</f>
        <v/>
      </c>
      <c r="BI56" s="28"/>
      <c r="BJ56" s="80"/>
      <c r="BK56" s="79" t="str">
        <f>IF(ISNUMBER(BK$32),SUM(BK49:BK55),"")</f>
        <v/>
      </c>
      <c r="BL56" s="28"/>
      <c r="BM56" s="80"/>
      <c r="BN56" s="79" t="str">
        <f>IF(ISNUMBER(BN$32),SUM(BN49:BN55),"")</f>
        <v/>
      </c>
      <c r="BO56" s="28"/>
      <c r="BP56" s="80"/>
      <c r="BR56" s="8"/>
    </row>
    <row r="57" spans="1:70" s="85" customFormat="1" ht="11.25" customHeight="1" x14ac:dyDescent="0.2">
      <c r="A57" s="83" t="s">
        <v>55</v>
      </c>
      <c r="B57" s="84"/>
      <c r="E57" s="86" t="str">
        <f>IF(ISNUMBER(C$56),_xlfn.RANK.EQ(C56,$C56:$BN56,0),"")</f>
        <v/>
      </c>
      <c r="H57" s="86" t="str">
        <f>IF(ISNUMBER(F$56),_xlfn.RANK.EQ(F56,$C56:$BN56,0),"")</f>
        <v/>
      </c>
      <c r="K57" s="86" t="str">
        <f>IF(ISNUMBER(I$56),_xlfn.RANK.EQ(I56,$C56:$BN56,0),"")</f>
        <v/>
      </c>
      <c r="N57" s="86" t="str">
        <f>IF(ISNUMBER(L$56),_xlfn.RANK.EQ(L56,$C56:$BN56,0),"")</f>
        <v/>
      </c>
      <c r="Q57" s="86" t="str">
        <f>IF(ISNUMBER(O$56),_xlfn.RANK.EQ(O56,$C56:$BN56,0),"")</f>
        <v/>
      </c>
      <c r="R57" s="84" t="s">
        <v>55</v>
      </c>
      <c r="V57" s="86" t="str">
        <f>IF(ISNUMBER(T$56),_xlfn.RANK.EQ(T56,$C56:$BN56,0),"")</f>
        <v/>
      </c>
      <c r="Y57" s="86" t="str">
        <f>IF(ISNUMBER(W$56),_xlfn.RANK.EQ(W56,$C56:$BN56,0),"")</f>
        <v/>
      </c>
      <c r="AB57" s="86" t="str">
        <f>IF(ISNUMBER(Z$56),_xlfn.RANK.EQ(Z56,$C56:$BN56,0),"")</f>
        <v/>
      </c>
      <c r="AE57" s="86" t="str">
        <f>IF(ISNUMBER(AC$56),_xlfn.RANK.EQ(AC56,$C56:$BN56,0),"")</f>
        <v/>
      </c>
      <c r="AH57" s="86" t="str">
        <f>IF(ISNUMBER(AF$56),_xlfn.RANK.EQ(AF56,$C56:$BN56,0),"")</f>
        <v/>
      </c>
      <c r="AI57" s="84" t="s">
        <v>55</v>
      </c>
      <c r="AM57" s="86" t="str">
        <f>IF(ISNUMBER(AK$56),_xlfn.RANK.EQ(AK56,$C56:$BN56,0),"")</f>
        <v/>
      </c>
      <c r="AP57" s="86" t="str">
        <f>IF(ISNUMBER(AN$56),_xlfn.RANK.EQ(AN56,$C56:$BN56,0),"")</f>
        <v/>
      </c>
      <c r="AS57" s="86" t="str">
        <f>IF(ISNUMBER(AQ$56),_xlfn.RANK.EQ(AQ56,$C56:$BN56,0),"")</f>
        <v/>
      </c>
      <c r="AV57" s="86" t="str">
        <f>IF(ISNUMBER(AT$56),_xlfn.RANK.EQ(AT56,$C56:$BN56,0),"")</f>
        <v/>
      </c>
      <c r="AY57" s="86" t="str">
        <f>IF(ISNUMBER(AW$56),_xlfn.RANK.EQ(AW56,$C56:$BN56,0),"")</f>
        <v/>
      </c>
      <c r="AZ57" s="84" t="s">
        <v>55</v>
      </c>
      <c r="BD57" s="86" t="str">
        <f>IF(ISNUMBER(BB$56),_xlfn.RANK.EQ(BB56,$C56:$BN56,0),"")</f>
        <v/>
      </c>
      <c r="BG57" s="86" t="str">
        <f>IF(ISNUMBER(BE$56),_xlfn.RANK.EQ(BE56,$C56:$BN56,0),"")</f>
        <v/>
      </c>
      <c r="BJ57" s="86" t="str">
        <f>IF(ISNUMBER(BH$56),_xlfn.RANK.EQ(BH56,$C56:$BN56,0),"")</f>
        <v/>
      </c>
      <c r="BM57" s="86" t="str">
        <f>IF(ISNUMBER(BK$56),_xlfn.RANK.EQ(BK56,$C56:$BN56,0),"")</f>
        <v/>
      </c>
      <c r="BP57" s="86" t="str">
        <f>IF(ISNUMBER(BN$56),_xlfn.RANK.EQ(BN56,$C56:$BN56,0),"")</f>
        <v/>
      </c>
    </row>
    <row r="58" spans="1:70" x14ac:dyDescent="0.2">
      <c r="H58" s="11"/>
      <c r="K58" s="11"/>
      <c r="N58" s="11"/>
      <c r="Q58" s="11"/>
      <c r="V58" s="11"/>
      <c r="Y58" s="11"/>
      <c r="AB58" s="11"/>
      <c r="AE58" s="11"/>
      <c r="AH58" s="11"/>
      <c r="AM58" s="11"/>
      <c r="AP58" s="11"/>
      <c r="AS58" s="11"/>
      <c r="AV58" s="11"/>
      <c r="AY58" s="11"/>
      <c r="BD58" s="11"/>
      <c r="BG58" s="11"/>
      <c r="BJ58" s="11"/>
      <c r="BM58" s="11"/>
      <c r="BP58" s="11"/>
    </row>
    <row r="59" spans="1:70" ht="11.25" customHeight="1" x14ac:dyDescent="0.2">
      <c r="A59" s="218" t="s">
        <v>12</v>
      </c>
      <c r="B59" s="220"/>
      <c r="C59" s="196" t="s">
        <v>188</v>
      </c>
      <c r="D59" s="197"/>
      <c r="E59" s="198"/>
      <c r="F59" s="196"/>
      <c r="G59" s="197"/>
      <c r="H59" s="198"/>
      <c r="I59" s="196"/>
      <c r="J59" s="197"/>
      <c r="K59" s="198"/>
      <c r="L59" s="196"/>
      <c r="M59" s="197"/>
      <c r="N59" s="198"/>
      <c r="O59" s="196"/>
      <c r="P59" s="197"/>
      <c r="Q59" s="198"/>
      <c r="R59" s="39" t="s">
        <v>12</v>
      </c>
      <c r="S59" s="40"/>
      <c r="T59" s="196"/>
      <c r="U59" s="197"/>
      <c r="V59" s="198"/>
      <c r="W59" s="196"/>
      <c r="X59" s="197"/>
      <c r="Y59" s="198"/>
      <c r="Z59" s="196"/>
      <c r="AA59" s="197"/>
      <c r="AB59" s="198"/>
      <c r="AC59" s="196"/>
      <c r="AD59" s="197"/>
      <c r="AE59" s="198"/>
      <c r="AF59" s="196"/>
      <c r="AG59" s="197"/>
      <c r="AH59" s="198"/>
      <c r="AI59" s="39" t="s">
        <v>12</v>
      </c>
      <c r="AJ59" s="40"/>
      <c r="AK59" s="196"/>
      <c r="AL59" s="197"/>
      <c r="AM59" s="198"/>
      <c r="AN59" s="196"/>
      <c r="AO59" s="197"/>
      <c r="AP59" s="198"/>
      <c r="AQ59" s="196"/>
      <c r="AR59" s="197"/>
      <c r="AS59" s="198"/>
      <c r="AT59" s="196"/>
      <c r="AU59" s="197"/>
      <c r="AV59" s="198"/>
      <c r="AW59" s="196"/>
      <c r="AX59" s="197"/>
      <c r="AY59" s="198"/>
      <c r="AZ59" s="39" t="s">
        <v>12</v>
      </c>
      <c r="BA59" s="40"/>
      <c r="BB59" s="196"/>
      <c r="BC59" s="197"/>
      <c r="BD59" s="198"/>
      <c r="BE59" s="196"/>
      <c r="BF59" s="197"/>
      <c r="BG59" s="198"/>
      <c r="BH59" s="196"/>
      <c r="BI59" s="197"/>
      <c r="BJ59" s="198"/>
      <c r="BK59" s="196"/>
      <c r="BL59" s="197"/>
      <c r="BM59" s="198"/>
      <c r="BN59" s="196"/>
      <c r="BO59" s="197"/>
      <c r="BP59" s="198"/>
    </row>
    <row r="60" spans="1:70" ht="11.25" customHeight="1" x14ac:dyDescent="0.2">
      <c r="A60" s="271"/>
      <c r="B60" s="255"/>
      <c r="C60" s="199"/>
      <c r="D60" s="200"/>
      <c r="E60" s="201"/>
      <c r="F60" s="199"/>
      <c r="G60" s="200"/>
      <c r="H60" s="201"/>
      <c r="I60" s="199"/>
      <c r="J60" s="200"/>
      <c r="K60" s="201"/>
      <c r="L60" s="199"/>
      <c r="M60" s="200"/>
      <c r="N60" s="201"/>
      <c r="O60" s="199"/>
      <c r="P60" s="200"/>
      <c r="Q60" s="201"/>
      <c r="R60" s="41"/>
      <c r="S60" s="5"/>
      <c r="T60" s="199"/>
      <c r="U60" s="200"/>
      <c r="V60" s="201"/>
      <c r="W60" s="199"/>
      <c r="X60" s="200"/>
      <c r="Y60" s="201"/>
      <c r="Z60" s="199"/>
      <c r="AA60" s="200"/>
      <c r="AB60" s="201"/>
      <c r="AC60" s="199"/>
      <c r="AD60" s="200"/>
      <c r="AE60" s="201"/>
      <c r="AF60" s="199"/>
      <c r="AG60" s="200"/>
      <c r="AH60" s="201"/>
      <c r="AI60" s="41"/>
      <c r="AJ60" s="5"/>
      <c r="AK60" s="199"/>
      <c r="AL60" s="200"/>
      <c r="AM60" s="201"/>
      <c r="AN60" s="199"/>
      <c r="AO60" s="200"/>
      <c r="AP60" s="201"/>
      <c r="AQ60" s="199"/>
      <c r="AR60" s="200"/>
      <c r="AS60" s="201"/>
      <c r="AT60" s="199"/>
      <c r="AU60" s="200"/>
      <c r="AV60" s="201"/>
      <c r="AW60" s="199"/>
      <c r="AX60" s="200"/>
      <c r="AY60" s="201"/>
      <c r="AZ60" s="41"/>
      <c r="BA60" s="5"/>
      <c r="BB60" s="199"/>
      <c r="BC60" s="200"/>
      <c r="BD60" s="201"/>
      <c r="BE60" s="199"/>
      <c r="BF60" s="200"/>
      <c r="BG60" s="201"/>
      <c r="BH60" s="199"/>
      <c r="BI60" s="200"/>
      <c r="BJ60" s="201"/>
      <c r="BK60" s="199"/>
      <c r="BL60" s="200"/>
      <c r="BM60" s="201"/>
      <c r="BN60" s="199"/>
      <c r="BO60" s="200"/>
      <c r="BP60" s="201"/>
    </row>
    <row r="61" spans="1:70" ht="11.25" customHeight="1" x14ac:dyDescent="0.2">
      <c r="A61" s="271"/>
      <c r="B61" s="255"/>
      <c r="C61" s="199"/>
      <c r="D61" s="200"/>
      <c r="E61" s="201"/>
      <c r="F61" s="199"/>
      <c r="G61" s="200"/>
      <c r="H61" s="201"/>
      <c r="I61" s="199"/>
      <c r="J61" s="200"/>
      <c r="K61" s="201"/>
      <c r="L61" s="199"/>
      <c r="M61" s="200"/>
      <c r="N61" s="201"/>
      <c r="O61" s="199"/>
      <c r="P61" s="200"/>
      <c r="Q61" s="201"/>
      <c r="R61" s="41"/>
      <c r="S61" s="5"/>
      <c r="T61" s="199"/>
      <c r="U61" s="200"/>
      <c r="V61" s="201"/>
      <c r="W61" s="199"/>
      <c r="X61" s="200"/>
      <c r="Y61" s="201"/>
      <c r="Z61" s="199"/>
      <c r="AA61" s="200"/>
      <c r="AB61" s="201"/>
      <c r="AC61" s="199"/>
      <c r="AD61" s="200"/>
      <c r="AE61" s="201"/>
      <c r="AF61" s="199"/>
      <c r="AG61" s="200"/>
      <c r="AH61" s="201"/>
      <c r="AI61" s="41"/>
      <c r="AJ61" s="5"/>
      <c r="AK61" s="199"/>
      <c r="AL61" s="200"/>
      <c r="AM61" s="201"/>
      <c r="AN61" s="199"/>
      <c r="AO61" s="200"/>
      <c r="AP61" s="201"/>
      <c r="AQ61" s="199"/>
      <c r="AR61" s="200"/>
      <c r="AS61" s="201"/>
      <c r="AT61" s="199"/>
      <c r="AU61" s="200"/>
      <c r="AV61" s="201"/>
      <c r="AW61" s="199"/>
      <c r="AX61" s="200"/>
      <c r="AY61" s="201"/>
      <c r="AZ61" s="41"/>
      <c r="BA61" s="5"/>
      <c r="BB61" s="199"/>
      <c r="BC61" s="200"/>
      <c r="BD61" s="201"/>
      <c r="BE61" s="199"/>
      <c r="BF61" s="200"/>
      <c r="BG61" s="201"/>
      <c r="BH61" s="199"/>
      <c r="BI61" s="200"/>
      <c r="BJ61" s="201"/>
      <c r="BK61" s="199"/>
      <c r="BL61" s="200"/>
      <c r="BM61" s="201"/>
      <c r="BN61" s="199"/>
      <c r="BO61" s="200"/>
      <c r="BP61" s="201"/>
    </row>
    <row r="62" spans="1:70" ht="11.25" customHeight="1" x14ac:dyDescent="0.2">
      <c r="A62" s="271"/>
      <c r="B62" s="255"/>
      <c r="C62" s="199"/>
      <c r="D62" s="200"/>
      <c r="E62" s="201"/>
      <c r="F62" s="199"/>
      <c r="G62" s="200"/>
      <c r="H62" s="201"/>
      <c r="I62" s="199"/>
      <c r="J62" s="200"/>
      <c r="K62" s="201"/>
      <c r="L62" s="199"/>
      <c r="M62" s="200"/>
      <c r="N62" s="201"/>
      <c r="O62" s="199"/>
      <c r="P62" s="200"/>
      <c r="Q62" s="201"/>
      <c r="R62" s="41"/>
      <c r="S62" s="5"/>
      <c r="T62" s="199"/>
      <c r="U62" s="200"/>
      <c r="V62" s="201"/>
      <c r="W62" s="199"/>
      <c r="X62" s="200"/>
      <c r="Y62" s="201"/>
      <c r="Z62" s="199"/>
      <c r="AA62" s="200"/>
      <c r="AB62" s="201"/>
      <c r="AC62" s="199"/>
      <c r="AD62" s="200"/>
      <c r="AE62" s="201"/>
      <c r="AF62" s="199"/>
      <c r="AG62" s="200"/>
      <c r="AH62" s="201"/>
      <c r="AI62" s="41"/>
      <c r="AJ62" s="5"/>
      <c r="AK62" s="199"/>
      <c r="AL62" s="200"/>
      <c r="AM62" s="201"/>
      <c r="AN62" s="199"/>
      <c r="AO62" s="200"/>
      <c r="AP62" s="201"/>
      <c r="AQ62" s="199"/>
      <c r="AR62" s="200"/>
      <c r="AS62" s="201"/>
      <c r="AT62" s="199"/>
      <c r="AU62" s="200"/>
      <c r="AV62" s="201"/>
      <c r="AW62" s="199"/>
      <c r="AX62" s="200"/>
      <c r="AY62" s="201"/>
      <c r="AZ62" s="41"/>
      <c r="BA62" s="5"/>
      <c r="BB62" s="199"/>
      <c r="BC62" s="200"/>
      <c r="BD62" s="201"/>
      <c r="BE62" s="199"/>
      <c r="BF62" s="200"/>
      <c r="BG62" s="201"/>
      <c r="BH62" s="199"/>
      <c r="BI62" s="200"/>
      <c r="BJ62" s="201"/>
      <c r="BK62" s="199"/>
      <c r="BL62" s="200"/>
      <c r="BM62" s="201"/>
      <c r="BN62" s="199"/>
      <c r="BO62" s="200"/>
      <c r="BP62" s="201"/>
    </row>
    <row r="63" spans="1:70" ht="11.25" customHeight="1" x14ac:dyDescent="0.2">
      <c r="A63" s="272"/>
      <c r="B63" s="273"/>
      <c r="C63" s="202"/>
      <c r="D63" s="203"/>
      <c r="E63" s="204"/>
      <c r="F63" s="202"/>
      <c r="G63" s="203"/>
      <c r="H63" s="204"/>
      <c r="I63" s="202"/>
      <c r="J63" s="203"/>
      <c r="K63" s="204"/>
      <c r="L63" s="202"/>
      <c r="M63" s="203"/>
      <c r="N63" s="204"/>
      <c r="O63" s="202"/>
      <c r="P63" s="203"/>
      <c r="Q63" s="204"/>
      <c r="R63" s="42"/>
      <c r="S63" s="43"/>
      <c r="T63" s="202"/>
      <c r="U63" s="203"/>
      <c r="V63" s="204"/>
      <c r="W63" s="202"/>
      <c r="X63" s="203"/>
      <c r="Y63" s="204"/>
      <c r="Z63" s="202"/>
      <c r="AA63" s="203"/>
      <c r="AB63" s="204"/>
      <c r="AC63" s="202"/>
      <c r="AD63" s="203"/>
      <c r="AE63" s="204"/>
      <c r="AF63" s="202"/>
      <c r="AG63" s="203"/>
      <c r="AH63" s="204"/>
      <c r="AI63" s="42"/>
      <c r="AJ63" s="43"/>
      <c r="AK63" s="202"/>
      <c r="AL63" s="203"/>
      <c r="AM63" s="204"/>
      <c r="AN63" s="202"/>
      <c r="AO63" s="203"/>
      <c r="AP63" s="204"/>
      <c r="AQ63" s="202"/>
      <c r="AR63" s="203"/>
      <c r="AS63" s="204"/>
      <c r="AT63" s="202"/>
      <c r="AU63" s="203"/>
      <c r="AV63" s="204"/>
      <c r="AW63" s="202"/>
      <c r="AX63" s="203"/>
      <c r="AY63" s="204"/>
      <c r="AZ63" s="42"/>
      <c r="BA63" s="43"/>
      <c r="BB63" s="202"/>
      <c r="BC63" s="203"/>
      <c r="BD63" s="204"/>
      <c r="BE63" s="202"/>
      <c r="BF63" s="203"/>
      <c r="BG63" s="204"/>
      <c r="BH63" s="202"/>
      <c r="BI63" s="203"/>
      <c r="BJ63" s="204"/>
      <c r="BK63" s="202"/>
      <c r="BL63" s="203"/>
      <c r="BM63" s="204"/>
      <c r="BN63" s="202"/>
      <c r="BO63" s="203"/>
      <c r="BP63" s="204"/>
    </row>
    <row r="64" spans="1:70" x14ac:dyDescent="0.2">
      <c r="H64" s="11"/>
      <c r="K64" s="11"/>
      <c r="N64" s="11"/>
      <c r="Q64" s="11"/>
      <c r="V64" s="11"/>
      <c r="Y64" s="11"/>
      <c r="AB64" s="11"/>
      <c r="AE64" s="11"/>
      <c r="AH64" s="11"/>
      <c r="AM64" s="11"/>
      <c r="AP64" s="11"/>
      <c r="AS64" s="11"/>
      <c r="AV64" s="11"/>
      <c r="AY64" s="11"/>
      <c r="BD64" s="11"/>
      <c r="BG64" s="11"/>
      <c r="BJ64" s="11"/>
      <c r="BM64" s="11"/>
      <c r="BP64" s="11"/>
    </row>
    <row r="65" spans="1:68" ht="13.2" x14ac:dyDescent="0.2">
      <c r="A65" s="39"/>
      <c r="B65" s="40"/>
      <c r="C65" s="39"/>
      <c r="D65" s="40"/>
      <c r="E65" s="87"/>
      <c r="F65" s="40"/>
      <c r="G65" s="40"/>
      <c r="H65" s="87"/>
      <c r="I65" s="40"/>
      <c r="J65" s="40"/>
      <c r="K65" s="87"/>
      <c r="L65" s="40"/>
      <c r="M65" s="40"/>
      <c r="N65" s="87"/>
      <c r="O65" s="40"/>
      <c r="P65" s="40"/>
      <c r="Q65" s="88"/>
      <c r="R65" s="46"/>
      <c r="S65" s="55"/>
      <c r="T65" s="39"/>
      <c r="U65" s="40"/>
      <c r="V65" s="87"/>
      <c r="W65" s="40"/>
      <c r="X65" s="40"/>
      <c r="Y65" s="87"/>
      <c r="Z65" s="40"/>
      <c r="AA65" s="40"/>
      <c r="AB65" s="87"/>
      <c r="AC65" s="40"/>
      <c r="AD65" s="40"/>
      <c r="AE65" s="88"/>
      <c r="AF65" s="40"/>
      <c r="AG65" s="40"/>
      <c r="AH65" s="88"/>
      <c r="AI65" s="39"/>
      <c r="AJ65" s="164"/>
      <c r="AK65" s="218" t="s">
        <v>163</v>
      </c>
      <c r="AL65" s="219"/>
      <c r="AM65" s="219"/>
      <c r="AN65" s="219"/>
      <c r="AO65" s="219"/>
      <c r="AP65" s="219"/>
      <c r="AQ65" s="219"/>
      <c r="AR65" s="219"/>
      <c r="AS65" s="219"/>
      <c r="AT65" s="219"/>
      <c r="AU65" s="219"/>
      <c r="AV65" s="219"/>
      <c r="AW65" s="219"/>
      <c r="AX65" s="219"/>
      <c r="AY65" s="220"/>
      <c r="AZ65" s="39"/>
      <c r="BA65" s="164"/>
      <c r="BB65" s="218" t="s">
        <v>163</v>
      </c>
      <c r="BC65" s="219"/>
      <c r="BD65" s="219"/>
      <c r="BE65" s="219"/>
      <c r="BF65" s="219"/>
      <c r="BG65" s="219"/>
      <c r="BH65" s="219"/>
      <c r="BI65" s="219"/>
      <c r="BJ65" s="219"/>
      <c r="BK65" s="219"/>
      <c r="BL65" s="219"/>
      <c r="BM65" s="219"/>
      <c r="BN65" s="219"/>
      <c r="BO65" s="219"/>
      <c r="BP65" s="220"/>
    </row>
    <row r="66" spans="1:68" ht="13.2" x14ac:dyDescent="0.2">
      <c r="A66" s="89" t="s">
        <v>13</v>
      </c>
      <c r="B66" s="5"/>
      <c r="C66" s="41" t="s">
        <v>162</v>
      </c>
      <c r="D66" s="5"/>
      <c r="E66" s="90" t="s">
        <v>159</v>
      </c>
      <c r="F66" s="256"/>
      <c r="G66" s="223"/>
      <c r="H66" s="223"/>
      <c r="I66" s="260"/>
      <c r="J66" s="261"/>
      <c r="K66" s="261"/>
      <c r="L66" s="5"/>
      <c r="M66" s="5"/>
      <c r="N66" s="90"/>
      <c r="O66" s="5"/>
      <c r="P66" s="5"/>
      <c r="Q66" s="44"/>
      <c r="R66" s="24"/>
      <c r="S66" s="23"/>
      <c r="T66" s="41" t="s">
        <v>162</v>
      </c>
      <c r="U66" s="5"/>
      <c r="V66" s="90" t="s">
        <v>159</v>
      </c>
      <c r="W66" s="260" t="str">
        <f>IF(ISBLANK($F66),"",$F66)</f>
        <v/>
      </c>
      <c r="X66" s="254"/>
      <c r="Y66" s="254"/>
      <c r="Z66" s="5"/>
      <c r="AA66" s="5"/>
      <c r="AB66" s="90"/>
      <c r="AC66" s="5"/>
      <c r="AD66" s="5"/>
      <c r="AE66" s="44"/>
      <c r="AF66" s="5"/>
      <c r="AG66" s="5"/>
      <c r="AH66" s="44"/>
      <c r="AI66" s="165"/>
      <c r="AJ66" s="160"/>
      <c r="AK66" s="221"/>
      <c r="AL66" s="200"/>
      <c r="AM66" s="200"/>
      <c r="AN66" s="200"/>
      <c r="AO66" s="200"/>
      <c r="AP66" s="200"/>
      <c r="AQ66" s="200"/>
      <c r="AR66" s="200"/>
      <c r="AS66" s="200"/>
      <c r="AT66" s="200"/>
      <c r="AU66" s="200"/>
      <c r="AV66" s="200"/>
      <c r="AW66" s="200"/>
      <c r="AX66" s="200"/>
      <c r="AY66" s="201"/>
      <c r="AZ66" s="165"/>
      <c r="BA66" s="160"/>
      <c r="BB66" s="222"/>
      <c r="BC66" s="223"/>
      <c r="BD66" s="223"/>
      <c r="BE66" s="223"/>
      <c r="BF66" s="223"/>
      <c r="BG66" s="223"/>
      <c r="BH66" s="223"/>
      <c r="BI66" s="223"/>
      <c r="BJ66" s="223"/>
      <c r="BK66" s="223"/>
      <c r="BL66" s="223"/>
      <c r="BM66" s="223"/>
      <c r="BN66" s="223"/>
      <c r="BO66" s="223"/>
      <c r="BP66" s="224"/>
    </row>
    <row r="67" spans="1:68" ht="11.25" customHeight="1" x14ac:dyDescent="0.2">
      <c r="A67" s="41"/>
      <c r="B67" s="5"/>
      <c r="C67" s="41"/>
      <c r="D67" s="5"/>
      <c r="E67" s="91"/>
      <c r="F67" s="43"/>
      <c r="G67" s="43"/>
      <c r="H67" s="91"/>
      <c r="I67" s="43"/>
      <c r="J67" s="43"/>
      <c r="K67" s="91"/>
      <c r="L67" s="43"/>
      <c r="M67" s="43"/>
      <c r="N67" s="91"/>
      <c r="O67" s="43"/>
      <c r="P67" s="43"/>
      <c r="Q67" s="45"/>
      <c r="R67" s="24"/>
      <c r="S67" s="23"/>
      <c r="T67" s="42"/>
      <c r="U67" s="43"/>
      <c r="V67" s="91"/>
      <c r="W67" s="43"/>
      <c r="X67" s="43"/>
      <c r="Y67" s="91"/>
      <c r="Z67" s="43"/>
      <c r="AA67" s="43"/>
      <c r="AB67" s="91"/>
      <c r="AC67" s="43"/>
      <c r="AD67" s="43"/>
      <c r="AE67" s="45"/>
      <c r="AF67" s="5"/>
      <c r="AG67" s="5"/>
      <c r="AH67" s="44"/>
      <c r="AI67" s="161"/>
      <c r="AJ67" s="160"/>
      <c r="AK67" s="199"/>
      <c r="AL67" s="200"/>
      <c r="AM67" s="200"/>
      <c r="AN67" s="200"/>
      <c r="AO67" s="200"/>
      <c r="AP67" s="200"/>
      <c r="AQ67" s="200"/>
      <c r="AR67" s="200"/>
      <c r="AS67" s="200"/>
      <c r="AT67" s="200"/>
      <c r="AU67" s="200"/>
      <c r="AV67" s="200"/>
      <c r="AW67" s="200"/>
      <c r="AX67" s="200"/>
      <c r="AY67" s="201"/>
      <c r="AZ67" s="161"/>
      <c r="BA67" s="160"/>
      <c r="BB67" s="222"/>
      <c r="BC67" s="223"/>
      <c r="BD67" s="223"/>
      <c r="BE67" s="223"/>
      <c r="BF67" s="223"/>
      <c r="BG67" s="223"/>
      <c r="BH67" s="223"/>
      <c r="BI67" s="223"/>
      <c r="BJ67" s="223"/>
      <c r="BK67" s="223"/>
      <c r="BL67" s="223"/>
      <c r="BM67" s="223"/>
      <c r="BN67" s="223"/>
      <c r="BO67" s="223"/>
      <c r="BP67" s="224"/>
    </row>
    <row r="68" spans="1:68" ht="11.25" customHeight="1" x14ac:dyDescent="0.2">
      <c r="A68" s="41"/>
      <c r="B68" s="5"/>
      <c r="C68" s="39"/>
      <c r="D68" s="40"/>
      <c r="E68" s="88"/>
      <c r="F68" s="41"/>
      <c r="G68" s="5"/>
      <c r="H68" s="90"/>
      <c r="I68" s="39"/>
      <c r="J68" s="5"/>
      <c r="K68" s="90"/>
      <c r="L68" s="39"/>
      <c r="M68" s="5"/>
      <c r="N68" s="90"/>
      <c r="O68" s="39"/>
      <c r="P68" s="5"/>
      <c r="Q68" s="44"/>
      <c r="R68" s="24"/>
      <c r="S68" s="23"/>
      <c r="T68" s="41"/>
      <c r="U68" s="5"/>
      <c r="V68" s="90"/>
      <c r="W68" s="39"/>
      <c r="X68" s="5"/>
      <c r="Y68" s="90"/>
      <c r="Z68" s="39"/>
      <c r="AA68" s="5"/>
      <c r="AB68" s="90"/>
      <c r="AC68" s="39"/>
      <c r="AD68" s="5"/>
      <c r="AE68" s="44"/>
      <c r="AF68" s="39"/>
      <c r="AG68" s="40"/>
      <c r="AH68" s="88"/>
      <c r="AI68" s="161"/>
      <c r="AJ68" s="160"/>
      <c r="AK68" s="199"/>
      <c r="AL68" s="200"/>
      <c r="AM68" s="200"/>
      <c r="AN68" s="200"/>
      <c r="AO68" s="200"/>
      <c r="AP68" s="200"/>
      <c r="AQ68" s="200"/>
      <c r="AR68" s="200"/>
      <c r="AS68" s="200"/>
      <c r="AT68" s="200"/>
      <c r="AU68" s="200"/>
      <c r="AV68" s="200"/>
      <c r="AW68" s="200"/>
      <c r="AX68" s="200"/>
      <c r="AY68" s="201"/>
      <c r="AZ68" s="161"/>
      <c r="BA68" s="160"/>
      <c r="BB68" s="222"/>
      <c r="BC68" s="223"/>
      <c r="BD68" s="223"/>
      <c r="BE68" s="223"/>
      <c r="BF68" s="223"/>
      <c r="BG68" s="223"/>
      <c r="BH68" s="223"/>
      <c r="BI68" s="223"/>
      <c r="BJ68" s="223"/>
      <c r="BK68" s="223"/>
      <c r="BL68" s="223"/>
      <c r="BM68" s="223"/>
      <c r="BN68" s="223"/>
      <c r="BO68" s="223"/>
      <c r="BP68" s="224"/>
    </row>
    <row r="69" spans="1:68" ht="13.2" x14ac:dyDescent="0.2">
      <c r="A69" s="41" t="s">
        <v>48</v>
      </c>
      <c r="B69" s="5"/>
      <c r="C69" s="253" t="s">
        <v>153</v>
      </c>
      <c r="D69" s="279"/>
      <c r="E69" s="280"/>
      <c r="F69" s="253" t="s">
        <v>152</v>
      </c>
      <c r="G69" s="254"/>
      <c r="H69" s="255"/>
      <c r="I69" s="252" t="s">
        <v>158</v>
      </c>
      <c r="J69" s="223"/>
      <c r="K69" s="224"/>
      <c r="L69" s="252" t="s">
        <v>158</v>
      </c>
      <c r="M69" s="223"/>
      <c r="N69" s="224"/>
      <c r="O69" s="253" t="s">
        <v>32</v>
      </c>
      <c r="P69" s="254"/>
      <c r="Q69" s="255"/>
      <c r="R69" s="24"/>
      <c r="S69" s="23"/>
      <c r="T69" s="252" t="s">
        <v>155</v>
      </c>
      <c r="U69" s="223"/>
      <c r="V69" s="224"/>
      <c r="W69" s="252" t="s">
        <v>155</v>
      </c>
      <c r="X69" s="223"/>
      <c r="Y69" s="224"/>
      <c r="Z69" s="252" t="s">
        <v>155</v>
      </c>
      <c r="AA69" s="223"/>
      <c r="AB69" s="224"/>
      <c r="AC69" s="252" t="s">
        <v>155</v>
      </c>
      <c r="AD69" s="223"/>
      <c r="AE69" s="224"/>
      <c r="AF69" s="252" t="s">
        <v>155</v>
      </c>
      <c r="AG69" s="223"/>
      <c r="AH69" s="224"/>
      <c r="AI69" s="161"/>
      <c r="AJ69" s="160"/>
      <c r="AK69" s="199"/>
      <c r="AL69" s="200"/>
      <c r="AM69" s="200"/>
      <c r="AN69" s="200"/>
      <c r="AO69" s="200"/>
      <c r="AP69" s="200"/>
      <c r="AQ69" s="200"/>
      <c r="AR69" s="200"/>
      <c r="AS69" s="200"/>
      <c r="AT69" s="200"/>
      <c r="AU69" s="200"/>
      <c r="AV69" s="200"/>
      <c r="AW69" s="200"/>
      <c r="AX69" s="200"/>
      <c r="AY69" s="201"/>
      <c r="AZ69" s="161"/>
      <c r="BA69" s="160"/>
      <c r="BB69" s="222"/>
      <c r="BC69" s="223"/>
      <c r="BD69" s="223"/>
      <c r="BE69" s="223"/>
      <c r="BF69" s="223"/>
      <c r="BG69" s="223"/>
      <c r="BH69" s="223"/>
      <c r="BI69" s="223"/>
      <c r="BJ69" s="223"/>
      <c r="BK69" s="223"/>
      <c r="BL69" s="223"/>
      <c r="BM69" s="223"/>
      <c r="BN69" s="223"/>
      <c r="BO69" s="223"/>
      <c r="BP69" s="224"/>
    </row>
    <row r="70" spans="1:68" ht="13.2" x14ac:dyDescent="0.2">
      <c r="A70" s="252"/>
      <c r="B70" s="224"/>
      <c r="C70" s="41"/>
      <c r="D70" s="5"/>
      <c r="E70" s="44"/>
      <c r="F70" s="41"/>
      <c r="G70" s="5"/>
      <c r="H70" s="90"/>
      <c r="I70" s="41"/>
      <c r="J70" s="5"/>
      <c r="K70" s="90"/>
      <c r="L70" s="41"/>
      <c r="M70" s="5"/>
      <c r="N70" s="90"/>
      <c r="O70" s="41"/>
      <c r="P70" s="5"/>
      <c r="Q70" s="44"/>
      <c r="R70" s="24"/>
      <c r="S70" s="23"/>
      <c r="T70" s="41"/>
      <c r="U70" s="5"/>
      <c r="V70" s="90"/>
      <c r="W70" s="41"/>
      <c r="X70" s="5"/>
      <c r="Y70" s="90"/>
      <c r="Z70" s="41"/>
      <c r="AA70" s="5"/>
      <c r="AB70" s="90"/>
      <c r="AC70" s="41"/>
      <c r="AD70" s="5"/>
      <c r="AE70" s="44"/>
      <c r="AF70" s="41"/>
      <c r="AG70" s="5"/>
      <c r="AH70" s="44"/>
      <c r="AI70" s="161"/>
      <c r="AJ70" s="160"/>
      <c r="AK70" s="199"/>
      <c r="AL70" s="200"/>
      <c r="AM70" s="200"/>
      <c r="AN70" s="200"/>
      <c r="AO70" s="200"/>
      <c r="AP70" s="200"/>
      <c r="AQ70" s="200"/>
      <c r="AR70" s="200"/>
      <c r="AS70" s="200"/>
      <c r="AT70" s="200"/>
      <c r="AU70" s="200"/>
      <c r="AV70" s="200"/>
      <c r="AW70" s="200"/>
      <c r="AX70" s="200"/>
      <c r="AY70" s="201"/>
      <c r="AZ70" s="161"/>
      <c r="BA70" s="160"/>
      <c r="BB70" s="222"/>
      <c r="BC70" s="223"/>
      <c r="BD70" s="223"/>
      <c r="BE70" s="223"/>
      <c r="BF70" s="223"/>
      <c r="BG70" s="223"/>
      <c r="BH70" s="223"/>
      <c r="BI70" s="223"/>
      <c r="BJ70" s="223"/>
      <c r="BK70" s="223"/>
      <c r="BL70" s="223"/>
      <c r="BM70" s="223"/>
      <c r="BN70" s="223"/>
      <c r="BO70" s="223"/>
      <c r="BP70" s="224"/>
    </row>
    <row r="71" spans="1:68" ht="13.2" x14ac:dyDescent="0.2">
      <c r="A71" s="41" t="s">
        <v>14</v>
      </c>
      <c r="B71" s="5"/>
      <c r="C71" s="147"/>
      <c r="D71" s="148"/>
      <c r="E71" s="149"/>
      <c r="F71" s="41"/>
      <c r="G71" s="5"/>
      <c r="H71" s="90"/>
      <c r="I71" s="41"/>
      <c r="J71" s="5"/>
      <c r="K71" s="90"/>
      <c r="L71" s="41"/>
      <c r="M71" s="5"/>
      <c r="N71" s="90"/>
      <c r="O71" s="41"/>
      <c r="P71" s="5"/>
      <c r="Q71" s="44"/>
      <c r="R71" s="24"/>
      <c r="S71" s="23"/>
      <c r="T71" s="41"/>
      <c r="U71" s="5"/>
      <c r="V71" s="90"/>
      <c r="W71" s="41"/>
      <c r="X71" s="5"/>
      <c r="Y71" s="90"/>
      <c r="Z71" s="41"/>
      <c r="AA71" s="5"/>
      <c r="AB71" s="90"/>
      <c r="AC71" s="41"/>
      <c r="AD71" s="5"/>
      <c r="AE71" s="44"/>
      <c r="AF71" s="41"/>
      <c r="AG71" s="5"/>
      <c r="AH71" s="44"/>
      <c r="AI71" s="161"/>
      <c r="AJ71" s="160"/>
      <c r="AK71" s="199"/>
      <c r="AL71" s="200"/>
      <c r="AM71" s="200"/>
      <c r="AN71" s="200"/>
      <c r="AO71" s="200"/>
      <c r="AP71" s="200"/>
      <c r="AQ71" s="200"/>
      <c r="AR71" s="200"/>
      <c r="AS71" s="200"/>
      <c r="AT71" s="200"/>
      <c r="AU71" s="200"/>
      <c r="AV71" s="200"/>
      <c r="AW71" s="200"/>
      <c r="AX71" s="200"/>
      <c r="AY71" s="201"/>
      <c r="AZ71" s="161"/>
      <c r="BA71" s="160"/>
      <c r="BB71" s="222"/>
      <c r="BC71" s="223"/>
      <c r="BD71" s="223"/>
      <c r="BE71" s="223"/>
      <c r="BF71" s="223"/>
      <c r="BG71" s="223"/>
      <c r="BH71" s="223"/>
      <c r="BI71" s="223"/>
      <c r="BJ71" s="223"/>
      <c r="BK71" s="223"/>
      <c r="BL71" s="223"/>
      <c r="BM71" s="223"/>
      <c r="BN71" s="223"/>
      <c r="BO71" s="223"/>
      <c r="BP71" s="224"/>
    </row>
    <row r="72" spans="1:68" ht="13.2" x14ac:dyDescent="0.2">
      <c r="A72" s="217" t="s">
        <v>189</v>
      </c>
      <c r="B72" s="274"/>
      <c r="C72" s="150"/>
      <c r="D72" s="148"/>
      <c r="E72" s="149"/>
      <c r="F72" s="41"/>
      <c r="G72" s="5"/>
      <c r="H72" s="90"/>
      <c r="I72" s="41"/>
      <c r="J72" s="5"/>
      <c r="K72" s="90"/>
      <c r="L72" s="41"/>
      <c r="M72" s="5"/>
      <c r="N72" s="90"/>
      <c r="O72" s="41"/>
      <c r="P72" s="5"/>
      <c r="Q72" s="44"/>
      <c r="R72" s="24"/>
      <c r="S72" s="23"/>
      <c r="T72" s="41"/>
      <c r="U72" s="5"/>
      <c r="V72" s="90"/>
      <c r="W72" s="41"/>
      <c r="X72" s="5"/>
      <c r="Y72" s="90"/>
      <c r="Z72" s="41"/>
      <c r="AA72" s="5"/>
      <c r="AB72" s="90"/>
      <c r="AC72" s="41"/>
      <c r="AD72" s="5"/>
      <c r="AE72" s="44"/>
      <c r="AF72" s="41"/>
      <c r="AG72" s="5"/>
      <c r="AH72" s="44"/>
      <c r="AI72" s="161"/>
      <c r="AJ72" s="160"/>
      <c r="AK72" s="199"/>
      <c r="AL72" s="200"/>
      <c r="AM72" s="200"/>
      <c r="AN72" s="200"/>
      <c r="AO72" s="200"/>
      <c r="AP72" s="200"/>
      <c r="AQ72" s="200"/>
      <c r="AR72" s="200"/>
      <c r="AS72" s="200"/>
      <c r="AT72" s="200"/>
      <c r="AU72" s="200"/>
      <c r="AV72" s="200"/>
      <c r="AW72" s="200"/>
      <c r="AX72" s="200"/>
      <c r="AY72" s="201"/>
      <c r="AZ72" s="161"/>
      <c r="BA72" s="160"/>
      <c r="BB72" s="222"/>
      <c r="BC72" s="223"/>
      <c r="BD72" s="223"/>
      <c r="BE72" s="223"/>
      <c r="BF72" s="223"/>
      <c r="BG72" s="223"/>
      <c r="BH72" s="223"/>
      <c r="BI72" s="223"/>
      <c r="BJ72" s="223"/>
      <c r="BK72" s="223"/>
      <c r="BL72" s="223"/>
      <c r="BM72" s="223"/>
      <c r="BN72" s="223"/>
      <c r="BO72" s="223"/>
      <c r="BP72" s="224"/>
    </row>
    <row r="73" spans="1:68" ht="13.2" x14ac:dyDescent="0.2">
      <c r="A73" s="221"/>
      <c r="B73" s="274"/>
      <c r="C73" s="151"/>
      <c r="D73" s="152"/>
      <c r="E73" s="153"/>
      <c r="F73" s="92"/>
      <c r="G73" s="93"/>
      <c r="H73" s="94"/>
      <c r="I73" s="92"/>
      <c r="J73" s="93"/>
      <c r="K73" s="94"/>
      <c r="L73" s="92"/>
      <c r="M73" s="93"/>
      <c r="N73" s="94"/>
      <c r="O73" s="92"/>
      <c r="P73" s="93"/>
      <c r="Q73" s="94"/>
      <c r="R73" s="24"/>
      <c r="S73" s="23"/>
      <c r="T73" s="92"/>
      <c r="U73" s="93"/>
      <c r="V73" s="94"/>
      <c r="W73" s="92"/>
      <c r="X73" s="93"/>
      <c r="Y73" s="94"/>
      <c r="Z73" s="92"/>
      <c r="AA73" s="93"/>
      <c r="AB73" s="94"/>
      <c r="AC73" s="92"/>
      <c r="AD73" s="93"/>
      <c r="AE73" s="94"/>
      <c r="AF73" s="92"/>
      <c r="AG73" s="93"/>
      <c r="AH73" s="94"/>
      <c r="AI73" s="161"/>
      <c r="AJ73" s="160"/>
      <c r="AK73" s="199"/>
      <c r="AL73" s="200"/>
      <c r="AM73" s="200"/>
      <c r="AN73" s="200"/>
      <c r="AO73" s="200"/>
      <c r="AP73" s="200"/>
      <c r="AQ73" s="200"/>
      <c r="AR73" s="200"/>
      <c r="AS73" s="200"/>
      <c r="AT73" s="200"/>
      <c r="AU73" s="200"/>
      <c r="AV73" s="200"/>
      <c r="AW73" s="200"/>
      <c r="AX73" s="200"/>
      <c r="AY73" s="201"/>
      <c r="AZ73" s="161"/>
      <c r="BA73" s="160"/>
      <c r="BB73" s="222"/>
      <c r="BC73" s="223"/>
      <c r="BD73" s="223"/>
      <c r="BE73" s="223"/>
      <c r="BF73" s="223"/>
      <c r="BG73" s="223"/>
      <c r="BH73" s="223"/>
      <c r="BI73" s="223"/>
      <c r="BJ73" s="223"/>
      <c r="BK73" s="223"/>
      <c r="BL73" s="223"/>
      <c r="BM73" s="223"/>
      <c r="BN73" s="223"/>
      <c r="BO73" s="223"/>
      <c r="BP73" s="224"/>
    </row>
    <row r="74" spans="1:68" ht="13.2" x14ac:dyDescent="0.2">
      <c r="A74" s="221"/>
      <c r="B74" s="274"/>
      <c r="C74" s="150"/>
      <c r="D74" s="148"/>
      <c r="E74" s="149"/>
      <c r="F74" s="41"/>
      <c r="G74" s="5"/>
      <c r="H74" s="90"/>
      <c r="I74" s="41"/>
      <c r="J74" s="5"/>
      <c r="K74" s="90"/>
      <c r="L74" s="41"/>
      <c r="M74" s="5"/>
      <c r="N74" s="90"/>
      <c r="O74" s="41"/>
      <c r="P74" s="5"/>
      <c r="Q74" s="44"/>
      <c r="R74" s="24"/>
      <c r="S74" s="23"/>
      <c r="T74" s="41"/>
      <c r="U74" s="5"/>
      <c r="V74" s="90"/>
      <c r="W74" s="41"/>
      <c r="X74" s="5"/>
      <c r="Y74" s="90"/>
      <c r="Z74" s="41"/>
      <c r="AA74" s="5"/>
      <c r="AB74" s="90"/>
      <c r="AC74" s="41"/>
      <c r="AD74" s="5"/>
      <c r="AE74" s="44"/>
      <c r="AF74" s="41"/>
      <c r="AG74" s="5"/>
      <c r="AH74" s="44"/>
      <c r="AI74" s="161"/>
      <c r="AJ74" s="160"/>
      <c r="AK74" s="199"/>
      <c r="AL74" s="200"/>
      <c r="AM74" s="200"/>
      <c r="AN74" s="200"/>
      <c r="AO74" s="200"/>
      <c r="AP74" s="200"/>
      <c r="AQ74" s="200"/>
      <c r="AR74" s="200"/>
      <c r="AS74" s="200"/>
      <c r="AT74" s="200"/>
      <c r="AU74" s="200"/>
      <c r="AV74" s="200"/>
      <c r="AW74" s="200"/>
      <c r="AX74" s="200"/>
      <c r="AY74" s="201"/>
      <c r="AZ74" s="161"/>
      <c r="BA74" s="160"/>
      <c r="BB74" s="222"/>
      <c r="BC74" s="223"/>
      <c r="BD74" s="223"/>
      <c r="BE74" s="223"/>
      <c r="BF74" s="223"/>
      <c r="BG74" s="223"/>
      <c r="BH74" s="223"/>
      <c r="BI74" s="223"/>
      <c r="BJ74" s="223"/>
      <c r="BK74" s="223"/>
      <c r="BL74" s="223"/>
      <c r="BM74" s="223"/>
      <c r="BN74" s="223"/>
      <c r="BO74" s="223"/>
      <c r="BP74" s="224"/>
    </row>
    <row r="75" spans="1:68" ht="13.2" x14ac:dyDescent="0.2">
      <c r="A75" s="275"/>
      <c r="B75" s="276"/>
      <c r="C75" s="277" t="s">
        <v>154</v>
      </c>
      <c r="D75" s="278"/>
      <c r="E75" s="273"/>
      <c r="F75" s="281" t="s">
        <v>154</v>
      </c>
      <c r="G75" s="282"/>
      <c r="H75" s="283"/>
      <c r="I75" s="281" t="s">
        <v>154</v>
      </c>
      <c r="J75" s="282"/>
      <c r="K75" s="283"/>
      <c r="L75" s="281" t="s">
        <v>154</v>
      </c>
      <c r="M75" s="282"/>
      <c r="N75" s="283"/>
      <c r="O75" s="281" t="s">
        <v>154</v>
      </c>
      <c r="P75" s="282"/>
      <c r="Q75" s="283"/>
      <c r="R75" s="28"/>
      <c r="S75" s="33"/>
      <c r="T75" s="42" t="s">
        <v>154</v>
      </c>
      <c r="U75" s="43"/>
      <c r="V75" s="61"/>
      <c r="W75" s="42" t="s">
        <v>154</v>
      </c>
      <c r="X75" s="43"/>
      <c r="Y75" s="61"/>
      <c r="Z75" s="42" t="s">
        <v>154</v>
      </c>
      <c r="AA75" s="43"/>
      <c r="AB75" s="61"/>
      <c r="AC75" s="42" t="s">
        <v>154</v>
      </c>
      <c r="AD75" s="43"/>
      <c r="AE75" s="61"/>
      <c r="AF75" s="42" t="s">
        <v>154</v>
      </c>
      <c r="AG75" s="43"/>
      <c r="AH75" s="61"/>
      <c r="AI75" s="162"/>
      <c r="AJ75" s="163"/>
      <c r="AK75" s="202"/>
      <c r="AL75" s="203"/>
      <c r="AM75" s="203"/>
      <c r="AN75" s="203"/>
      <c r="AO75" s="203"/>
      <c r="AP75" s="203"/>
      <c r="AQ75" s="203"/>
      <c r="AR75" s="203"/>
      <c r="AS75" s="203"/>
      <c r="AT75" s="203"/>
      <c r="AU75" s="203"/>
      <c r="AV75" s="203"/>
      <c r="AW75" s="203"/>
      <c r="AX75" s="203"/>
      <c r="AY75" s="204"/>
      <c r="AZ75" s="162"/>
      <c r="BA75" s="163"/>
      <c r="BB75" s="225"/>
      <c r="BC75" s="226"/>
      <c r="BD75" s="226"/>
      <c r="BE75" s="226"/>
      <c r="BF75" s="226"/>
      <c r="BG75" s="226"/>
      <c r="BH75" s="226"/>
      <c r="BI75" s="226"/>
      <c r="BJ75" s="226"/>
      <c r="BK75" s="226"/>
      <c r="BL75" s="226"/>
      <c r="BM75" s="226"/>
      <c r="BN75" s="226"/>
      <c r="BO75" s="226"/>
      <c r="BP75" s="227"/>
    </row>
    <row r="76" spans="1:68" x14ac:dyDescent="0.2">
      <c r="V76" s="11"/>
    </row>
    <row r="77" spans="1:68" x14ac:dyDescent="0.2">
      <c r="A77" s="8"/>
      <c r="V77" s="11"/>
    </row>
    <row r="78" spans="1:68" x14ac:dyDescent="0.2">
      <c r="V78" s="11"/>
    </row>
    <row r="79" spans="1:68" x14ac:dyDescent="0.2">
      <c r="V79" s="11"/>
    </row>
    <row r="80" spans="1:68" x14ac:dyDescent="0.2">
      <c r="A80" s="95"/>
      <c r="R80" s="96"/>
      <c r="V80" s="11"/>
    </row>
  </sheetData>
  <sheetProtection algorithmName="SHA-512" hashValue="IIWA5BQYOrG/FM3fAuGAn9dyusVIVgpTw4LZb3LE41g2VOVv6LqMw2EnOu45KzBtcA1ySsD/WuUHEPjzLLKVsg==" saltValue="TCEYYdJVEJV+uPk+UlsrHw==" spinCount="100000" sheet="1" objects="1" scenarios="1" formatRows="0"/>
  <mergeCells count="370">
    <mergeCell ref="G1:J1"/>
    <mergeCell ref="G2:J2"/>
    <mergeCell ref="G3:J3"/>
    <mergeCell ref="G4:J4"/>
    <mergeCell ref="G6:J6"/>
    <mergeCell ref="AC19:AE24"/>
    <mergeCell ref="L18:N18"/>
    <mergeCell ref="O18:Q18"/>
    <mergeCell ref="T18:V18"/>
    <mergeCell ref="L19:N24"/>
    <mergeCell ref="T11:U11"/>
    <mergeCell ref="M11:N11"/>
    <mergeCell ref="M12:N12"/>
    <mergeCell ref="M13:N13"/>
    <mergeCell ref="M15:N15"/>
    <mergeCell ref="P11:Q11"/>
    <mergeCell ref="P12:Q12"/>
    <mergeCell ref="P13:Q13"/>
    <mergeCell ref="P15:Q15"/>
    <mergeCell ref="F18:H18"/>
    <mergeCell ref="I18:K18"/>
    <mergeCell ref="I19:K24"/>
    <mergeCell ref="O19:Q24"/>
    <mergeCell ref="T19:V24"/>
    <mergeCell ref="A70:B70"/>
    <mergeCell ref="AF59:AH63"/>
    <mergeCell ref="V48:V55"/>
    <mergeCell ref="Y48:Y55"/>
    <mergeCell ref="AB48:AB55"/>
    <mergeCell ref="AE48:AE55"/>
    <mergeCell ref="AH48:AH55"/>
    <mergeCell ref="AD44:AE44"/>
    <mergeCell ref="AG44:AH44"/>
    <mergeCell ref="T59:V63"/>
    <mergeCell ref="W59:Y63"/>
    <mergeCell ref="Z59:AB63"/>
    <mergeCell ref="AC59:AE63"/>
    <mergeCell ref="E48:E55"/>
    <mergeCell ref="H48:H55"/>
    <mergeCell ref="K48:K55"/>
    <mergeCell ref="D46:E46"/>
    <mergeCell ref="D45:E45"/>
    <mergeCell ref="J45:K45"/>
    <mergeCell ref="M45:N45"/>
    <mergeCell ref="U44:V44"/>
    <mergeCell ref="A59:B63"/>
    <mergeCell ref="AF69:AH69"/>
    <mergeCell ref="F66:H66"/>
    <mergeCell ref="A72:B75"/>
    <mergeCell ref="C75:E75"/>
    <mergeCell ref="G46:H46"/>
    <mergeCell ref="J46:K46"/>
    <mergeCell ref="C59:E63"/>
    <mergeCell ref="F59:H63"/>
    <mergeCell ref="I59:K63"/>
    <mergeCell ref="L59:N63"/>
    <mergeCell ref="O59:Q63"/>
    <mergeCell ref="AC69:AE69"/>
    <mergeCell ref="W66:Y66"/>
    <mergeCell ref="C69:E69"/>
    <mergeCell ref="F75:H75"/>
    <mergeCell ref="I75:K75"/>
    <mergeCell ref="L75:N75"/>
    <mergeCell ref="O75:Q75"/>
    <mergeCell ref="AA44:AB44"/>
    <mergeCell ref="F69:H69"/>
    <mergeCell ref="B4:E4"/>
    <mergeCell ref="J13:K13"/>
    <mergeCell ref="B6:E6"/>
    <mergeCell ref="M43:N43"/>
    <mergeCell ref="M44:N44"/>
    <mergeCell ref="P43:Q43"/>
    <mergeCell ref="P44:Q44"/>
    <mergeCell ref="D42:E42"/>
    <mergeCell ref="G42:H42"/>
    <mergeCell ref="J42:K42"/>
    <mergeCell ref="M42:N42"/>
    <mergeCell ref="P42:Q42"/>
    <mergeCell ref="D43:E43"/>
    <mergeCell ref="D44:E44"/>
    <mergeCell ref="G44:H44"/>
    <mergeCell ref="G43:H43"/>
    <mergeCell ref="J44:K44"/>
    <mergeCell ref="J43:K43"/>
    <mergeCell ref="D41:E41"/>
    <mergeCell ref="P40:Q40"/>
    <mergeCell ref="P41:Q41"/>
    <mergeCell ref="M39:N39"/>
    <mergeCell ref="O32:Q32"/>
    <mergeCell ref="L32:N32"/>
    <mergeCell ref="AG39:AH39"/>
    <mergeCell ref="AG42:AH42"/>
    <mergeCell ref="U43:V43"/>
    <mergeCell ref="AG45:AH45"/>
    <mergeCell ref="X43:Y43"/>
    <mergeCell ref="X44:Y44"/>
    <mergeCell ref="AA43:AB43"/>
    <mergeCell ref="B2:E2"/>
    <mergeCell ref="B3:E3"/>
    <mergeCell ref="D39:E39"/>
    <mergeCell ref="D40:E40"/>
    <mergeCell ref="I32:K32"/>
    <mergeCell ref="F32:H32"/>
    <mergeCell ref="C32:E32"/>
    <mergeCell ref="J40:K40"/>
    <mergeCell ref="J11:K11"/>
    <mergeCell ref="J12:K12"/>
    <mergeCell ref="J14:K14"/>
    <mergeCell ref="J15:K15"/>
    <mergeCell ref="G5:J5"/>
    <mergeCell ref="A19:B24"/>
    <mergeCell ref="C19:E24"/>
    <mergeCell ref="F19:H24"/>
    <mergeCell ref="C18:E18"/>
    <mergeCell ref="AA39:AB39"/>
    <mergeCell ref="AA40:AB40"/>
    <mergeCell ref="AA41:AB41"/>
    <mergeCell ref="AA45:AB45"/>
    <mergeCell ref="U39:V39"/>
    <mergeCell ref="AD39:AE39"/>
    <mergeCell ref="AD40:AE40"/>
    <mergeCell ref="AD41:AE41"/>
    <mergeCell ref="AD45:AE45"/>
    <mergeCell ref="U42:V42"/>
    <mergeCell ref="I69:K69"/>
    <mergeCell ref="L69:N69"/>
    <mergeCell ref="O69:Q69"/>
    <mergeCell ref="X46:Y46"/>
    <mergeCell ref="AA46:AB46"/>
    <mergeCell ref="T69:V69"/>
    <mergeCell ref="W69:Y69"/>
    <mergeCell ref="Z69:AB69"/>
    <mergeCell ref="B1:E1"/>
    <mergeCell ref="B5:E5"/>
    <mergeCell ref="S1:V1"/>
    <mergeCell ref="S5:V5"/>
    <mergeCell ref="I66:K66"/>
    <mergeCell ref="G39:H39"/>
    <mergeCell ref="G40:H40"/>
    <mergeCell ref="G41:H41"/>
    <mergeCell ref="G45:H45"/>
    <mergeCell ref="J39:K39"/>
    <mergeCell ref="N48:N55"/>
    <mergeCell ref="Q48:Q55"/>
    <mergeCell ref="M46:N46"/>
    <mergeCell ref="P46:Q46"/>
    <mergeCell ref="U46:V46"/>
    <mergeCell ref="P39:Q39"/>
    <mergeCell ref="P45:Q45"/>
    <mergeCell ref="S2:V2"/>
    <mergeCell ref="S3:V3"/>
    <mergeCell ref="R19:S24"/>
    <mergeCell ref="J41:K41"/>
    <mergeCell ref="AJ1:AM1"/>
    <mergeCell ref="AJ2:AM2"/>
    <mergeCell ref="AJ3:AM3"/>
    <mergeCell ref="AJ5:AM5"/>
    <mergeCell ref="AK10:AL10"/>
    <mergeCell ref="AK32:AM32"/>
    <mergeCell ref="AL39:AM39"/>
    <mergeCell ref="AL41:AM41"/>
    <mergeCell ref="X42:Y42"/>
    <mergeCell ref="AA42:AB42"/>
    <mergeCell ref="AD42:AE42"/>
    <mergeCell ref="AI19:AJ24"/>
    <mergeCell ref="W18:Y18"/>
    <mergeCell ref="W19:Y24"/>
    <mergeCell ref="Z12:AA12"/>
    <mergeCell ref="Z13:AA13"/>
    <mergeCell ref="Z15:AA15"/>
    <mergeCell ref="AG40:AH40"/>
    <mergeCell ref="AG41:AH41"/>
    <mergeCell ref="AF19:AH24"/>
    <mergeCell ref="AF32:AH32"/>
    <mergeCell ref="AC32:AE32"/>
    <mergeCell ref="Z32:AB32"/>
    <mergeCell ref="W32:Y32"/>
    <mergeCell ref="AN10:AO10"/>
    <mergeCell ref="AQ10:AR10"/>
    <mergeCell ref="S4:V4"/>
    <mergeCell ref="AJ4:AM4"/>
    <mergeCell ref="AK18:AM18"/>
    <mergeCell ref="AN18:AP18"/>
    <mergeCell ref="AQ18:AS18"/>
    <mergeCell ref="T15:U15"/>
    <mergeCell ref="W11:X11"/>
    <mergeCell ref="W12:X12"/>
    <mergeCell ref="W13:X13"/>
    <mergeCell ref="W15:X15"/>
    <mergeCell ref="Z11:AA11"/>
    <mergeCell ref="AN32:AP32"/>
    <mergeCell ref="AQ32:AS32"/>
    <mergeCell ref="T32:V32"/>
    <mergeCell ref="AT18:AV18"/>
    <mergeCell ref="AW18:AY18"/>
    <mergeCell ref="AK11:AL11"/>
    <mergeCell ref="AN11:AO11"/>
    <mergeCell ref="AQ11:AR11"/>
    <mergeCell ref="AK12:AL12"/>
    <mergeCell ref="AN12:AO12"/>
    <mergeCell ref="AQ12:AR12"/>
    <mergeCell ref="AK13:AL13"/>
    <mergeCell ref="AN13:AO13"/>
    <mergeCell ref="AQ13:AR13"/>
    <mergeCell ref="AT32:AV32"/>
    <mergeCell ref="AW32:AY32"/>
    <mergeCell ref="AK19:AM24"/>
    <mergeCell ref="AN19:AP24"/>
    <mergeCell ref="AQ19:AS24"/>
    <mergeCell ref="AT19:AV24"/>
    <mergeCell ref="AW19:AY24"/>
    <mergeCell ref="AO39:AP39"/>
    <mergeCell ref="AR39:AS39"/>
    <mergeCell ref="AU39:AV39"/>
    <mergeCell ref="AX39:AY39"/>
    <mergeCell ref="AL40:AM40"/>
    <mergeCell ref="AO40:AP40"/>
    <mergeCell ref="AR40:AS40"/>
    <mergeCell ref="AU40:AV40"/>
    <mergeCell ref="AX40:AY40"/>
    <mergeCell ref="AO41:AP41"/>
    <mergeCell ref="AR41:AS41"/>
    <mergeCell ref="AU41:AV41"/>
    <mergeCell ref="AX41:AY41"/>
    <mergeCell ref="AL45:AM45"/>
    <mergeCell ref="AO45:AP45"/>
    <mergeCell ref="AR45:AS45"/>
    <mergeCell ref="AU45:AV45"/>
    <mergeCell ref="AX45:AY45"/>
    <mergeCell ref="AL42:AM42"/>
    <mergeCell ref="AO42:AP42"/>
    <mergeCell ref="AR42:AS42"/>
    <mergeCell ref="AU42:AV42"/>
    <mergeCell ref="AX42:AY42"/>
    <mergeCell ref="AL43:AM43"/>
    <mergeCell ref="AL44:AM44"/>
    <mergeCell ref="AO43:AP43"/>
    <mergeCell ref="AO44:AP44"/>
    <mergeCell ref="AR43:AS43"/>
    <mergeCell ref="AR44:AS44"/>
    <mergeCell ref="AU43:AV43"/>
    <mergeCell ref="AU44:AV44"/>
    <mergeCell ref="AX43:AY43"/>
    <mergeCell ref="AX44:AY44"/>
    <mergeCell ref="AO46:AP46"/>
    <mergeCell ref="AR46:AS46"/>
    <mergeCell ref="AU46:AV46"/>
    <mergeCell ref="AX46:AY46"/>
    <mergeCell ref="AM48:AM55"/>
    <mergeCell ref="AP48:AP55"/>
    <mergeCell ref="AS48:AS55"/>
    <mergeCell ref="AV48:AV55"/>
    <mergeCell ref="AY48:AY55"/>
    <mergeCell ref="BA1:BD1"/>
    <mergeCell ref="BA2:BD2"/>
    <mergeCell ref="BA3:BD3"/>
    <mergeCell ref="BA5:BD5"/>
    <mergeCell ref="BB10:BC10"/>
    <mergeCell ref="BE10:BF10"/>
    <mergeCell ref="BH10:BI10"/>
    <mergeCell ref="BB11:BC11"/>
    <mergeCell ref="BE11:BF11"/>
    <mergeCell ref="BH11:BI11"/>
    <mergeCell ref="BA4:BD4"/>
    <mergeCell ref="BH19:BJ24"/>
    <mergeCell ref="BK19:BM24"/>
    <mergeCell ref="BN19:BP24"/>
    <mergeCell ref="BK18:BM18"/>
    <mergeCell ref="BN18:BP18"/>
    <mergeCell ref="BB12:BC12"/>
    <mergeCell ref="BE12:BF12"/>
    <mergeCell ref="BH12:BI12"/>
    <mergeCell ref="BB13:BC13"/>
    <mergeCell ref="BE13:BF13"/>
    <mergeCell ref="BH13:BI13"/>
    <mergeCell ref="BB18:BD18"/>
    <mergeCell ref="BE18:BG18"/>
    <mergeCell ref="BH18:BJ18"/>
    <mergeCell ref="BL44:BM44"/>
    <mergeCell ref="BB32:BD32"/>
    <mergeCell ref="BE32:BG32"/>
    <mergeCell ref="BH32:BJ32"/>
    <mergeCell ref="BK32:BM32"/>
    <mergeCell ref="BN32:BP32"/>
    <mergeCell ref="BC39:BD39"/>
    <mergeCell ref="BF39:BG39"/>
    <mergeCell ref="BI39:BJ39"/>
    <mergeCell ref="BL39:BM39"/>
    <mergeCell ref="BO39:BP39"/>
    <mergeCell ref="BI40:BJ40"/>
    <mergeCell ref="BL40:BM40"/>
    <mergeCell ref="BO40:BP40"/>
    <mergeCell ref="BC41:BD41"/>
    <mergeCell ref="BF41:BG41"/>
    <mergeCell ref="BI41:BJ41"/>
    <mergeCell ref="BL41:BM41"/>
    <mergeCell ref="BO41:BP41"/>
    <mergeCell ref="BL43:BM43"/>
    <mergeCell ref="AK65:AY65"/>
    <mergeCell ref="AK66:AY75"/>
    <mergeCell ref="BB65:BP65"/>
    <mergeCell ref="BB66:BP75"/>
    <mergeCell ref="BB59:BD63"/>
    <mergeCell ref="BE59:BG63"/>
    <mergeCell ref="AZ19:BA24"/>
    <mergeCell ref="BC46:BD46"/>
    <mergeCell ref="BF46:BG46"/>
    <mergeCell ref="BC40:BD40"/>
    <mergeCell ref="BF40:BG40"/>
    <mergeCell ref="BB19:BD24"/>
    <mergeCell ref="BE19:BG24"/>
    <mergeCell ref="BO46:BP46"/>
    <mergeCell ref="BD48:BD55"/>
    <mergeCell ref="BG48:BG55"/>
    <mergeCell ref="BJ48:BJ55"/>
    <mergeCell ref="BM48:BM55"/>
    <mergeCell ref="BP48:BP55"/>
    <mergeCell ref="BC42:BD42"/>
    <mergeCell ref="BF42:BG42"/>
    <mergeCell ref="BI42:BJ42"/>
    <mergeCell ref="BL42:BM42"/>
    <mergeCell ref="BO42:BP42"/>
    <mergeCell ref="AK59:AM63"/>
    <mergeCell ref="AL46:AM46"/>
    <mergeCell ref="X39:Y39"/>
    <mergeCell ref="X40:Y40"/>
    <mergeCell ref="AD43:AE43"/>
    <mergeCell ref="AG43:AH43"/>
    <mergeCell ref="U41:V41"/>
    <mergeCell ref="M14:N14"/>
    <mergeCell ref="P14:Q14"/>
    <mergeCell ref="T14:U14"/>
    <mergeCell ref="W14:X14"/>
    <mergeCell ref="Z14:AA14"/>
    <mergeCell ref="Z18:AB18"/>
    <mergeCell ref="AC18:AE18"/>
    <mergeCell ref="AF18:AH18"/>
    <mergeCell ref="Z19:AB24"/>
    <mergeCell ref="U45:V45"/>
    <mergeCell ref="M40:N40"/>
    <mergeCell ref="M41:N41"/>
    <mergeCell ref="AD46:AE46"/>
    <mergeCell ref="AG46:AH46"/>
    <mergeCell ref="U40:V40"/>
    <mergeCell ref="X41:Y41"/>
    <mergeCell ref="X45:Y45"/>
    <mergeCell ref="BH59:BJ63"/>
    <mergeCell ref="BK59:BM63"/>
    <mergeCell ref="BN59:BP63"/>
    <mergeCell ref="BI46:BJ46"/>
    <mergeCell ref="BL46:BM46"/>
    <mergeCell ref="T12:U12"/>
    <mergeCell ref="T13:U13"/>
    <mergeCell ref="AN59:AP63"/>
    <mergeCell ref="AQ59:AS63"/>
    <mergeCell ref="AT59:AV63"/>
    <mergeCell ref="AW59:AY63"/>
    <mergeCell ref="BC45:BD45"/>
    <mergeCell ref="BF45:BG45"/>
    <mergeCell ref="BI45:BJ45"/>
    <mergeCell ref="BL45:BM45"/>
    <mergeCell ref="BO45:BP45"/>
    <mergeCell ref="BO43:BP43"/>
    <mergeCell ref="BO44:BP44"/>
    <mergeCell ref="BC43:BD43"/>
    <mergeCell ref="BC44:BD44"/>
    <mergeCell ref="BF43:BG43"/>
    <mergeCell ref="BF44:BG44"/>
    <mergeCell ref="BI43:BJ43"/>
    <mergeCell ref="BI44:BJ44"/>
  </mergeCells>
  <phoneticPr fontId="2" type="noConversion"/>
  <conditionalFormatting sqref="B56">
    <cfRule type="cellIs" dxfId="49" priority="51" operator="notEqual">
      <formula>1</formula>
    </cfRule>
    <cfRule type="top10" priority="52" rank="10"/>
  </conditionalFormatting>
  <conditionalFormatting sqref="D46:E46">
    <cfRule type="containsText" dxfId="48" priority="41" operator="containsText" text="Zugelassen">
      <formula>NOT(ISERROR(SEARCH("Zugelassen",D46)))</formula>
    </cfRule>
    <cfRule type="containsText" dxfId="47" priority="40" operator="containsText" text="Nicht zugelassen">
      <formula>NOT(ISERROR(SEARCH("Nicht zugelassen",D46)))</formula>
    </cfRule>
  </conditionalFormatting>
  <conditionalFormatting sqref="G46:H46">
    <cfRule type="containsText" dxfId="46" priority="47" operator="containsText" text="Zugelassen">
      <formula>NOT(ISERROR(SEARCH("Zugelassen",G46)))</formula>
    </cfRule>
    <cfRule type="containsText" dxfId="45" priority="46" operator="containsText" text="Nicht zugelassen">
      <formula>NOT(ISERROR(SEARCH("Nicht zugelassen",G46)))</formula>
    </cfRule>
  </conditionalFormatting>
  <conditionalFormatting sqref="J46:K46">
    <cfRule type="containsText" dxfId="44" priority="45" operator="containsText" text="Zugelassen">
      <formula>NOT(ISERROR(SEARCH("Zugelassen",J46)))</formula>
    </cfRule>
    <cfRule type="containsText" dxfId="43" priority="44" operator="containsText" text="Nicht zugelassen">
      <formula>NOT(ISERROR(SEARCH("Nicht zugelassen",J46)))</formula>
    </cfRule>
  </conditionalFormatting>
  <conditionalFormatting sqref="M46:N46">
    <cfRule type="containsText" dxfId="42" priority="43" operator="containsText" text="Zugelassen">
      <formula>NOT(ISERROR(SEARCH("Zugelassen",M46)))</formula>
    </cfRule>
    <cfRule type="containsText" dxfId="41" priority="42" operator="containsText" text="Nicht zugelassen">
      <formula>NOT(ISERROR(SEARCH("Nicht zugelassen",M46)))</formula>
    </cfRule>
  </conditionalFormatting>
  <conditionalFormatting sqref="P46:Q46">
    <cfRule type="cellIs" dxfId="40" priority="39" operator="equal">
      <formula>"Zugelassen"</formula>
    </cfRule>
    <cfRule type="cellIs" dxfId="39" priority="38" operator="equal">
      <formula>"Nicht zugelassen"</formula>
    </cfRule>
  </conditionalFormatting>
  <conditionalFormatting sqref="U46:V46">
    <cfRule type="cellIs" dxfId="38" priority="37" operator="equal">
      <formula>"Zugelassen"</formula>
    </cfRule>
    <cfRule type="cellIs" dxfId="37" priority="36" operator="equal">
      <formula>"Nicht zugelassen"</formula>
    </cfRule>
  </conditionalFormatting>
  <conditionalFormatting sqref="X46:Y46">
    <cfRule type="cellIs" dxfId="36" priority="35" operator="equal">
      <formula>"Zugelassen"</formula>
    </cfRule>
    <cfRule type="cellIs" dxfId="35" priority="34" operator="equal">
      <formula>"Nicht zugelassen"</formula>
    </cfRule>
  </conditionalFormatting>
  <conditionalFormatting sqref="AA46:AB46">
    <cfRule type="cellIs" dxfId="34" priority="33" operator="equal">
      <formula>"Zugelassen"</formula>
    </cfRule>
    <cfRule type="cellIs" dxfId="33" priority="32" operator="equal">
      <formula>"Nicht zugelassen"</formula>
    </cfRule>
  </conditionalFormatting>
  <conditionalFormatting sqref="AD46:AE46">
    <cfRule type="cellIs" dxfId="32" priority="29" operator="equal">
      <formula>"Zugelassen"</formula>
    </cfRule>
    <cfRule type="cellIs" dxfId="31" priority="28" operator="equal">
      <formula>"Nicht zugelassen"</formula>
    </cfRule>
  </conditionalFormatting>
  <conditionalFormatting sqref="AG46:AH46">
    <cfRule type="cellIs" dxfId="30" priority="26" operator="equal">
      <formula>"Nicht zugelassen"</formula>
    </cfRule>
    <cfRule type="cellIs" dxfId="29" priority="27" operator="equal">
      <formula>"Zugelassen"</formula>
    </cfRule>
  </conditionalFormatting>
  <conditionalFormatting sqref="AL46:AM46">
    <cfRule type="cellIs" dxfId="28" priority="25" operator="equal">
      <formula>"Zugelassen"</formula>
    </cfRule>
    <cfRule type="cellIs" dxfId="27" priority="24" operator="equal">
      <formula>"Nicht zugelassen"</formula>
    </cfRule>
  </conditionalFormatting>
  <conditionalFormatting sqref="AO46:AP46">
    <cfRule type="cellIs" dxfId="26" priority="23" operator="equal">
      <formula>"Zugelassen"</formula>
    </cfRule>
    <cfRule type="cellIs" dxfId="25" priority="22" operator="equal">
      <formula>"Nicht zugelassen"</formula>
    </cfRule>
  </conditionalFormatting>
  <conditionalFormatting sqref="AR46:AS46">
    <cfRule type="cellIs" dxfId="24" priority="21" operator="equal">
      <formula>"Zugelassen"</formula>
    </cfRule>
    <cfRule type="cellIs" dxfId="23" priority="20" operator="equal">
      <formula>"Nicht zugelassen"</formula>
    </cfRule>
  </conditionalFormatting>
  <conditionalFormatting sqref="AU46:AV46">
    <cfRule type="cellIs" dxfId="22" priority="19" operator="equal">
      <formula>"Zugelassen"</formula>
    </cfRule>
    <cfRule type="cellIs" dxfId="21" priority="18" operator="equal">
      <formula>"Nicht zugelassen"</formula>
    </cfRule>
  </conditionalFormatting>
  <conditionalFormatting sqref="AX46:AY46">
    <cfRule type="cellIs" dxfId="20" priority="17" operator="equal">
      <formula>"Zugelassen"</formula>
    </cfRule>
    <cfRule type="cellIs" dxfId="19" priority="16" operator="equal">
      <formula>"Nicht zugelassen"</formula>
    </cfRule>
  </conditionalFormatting>
  <conditionalFormatting sqref="BC46:BD46">
    <cfRule type="cellIs" dxfId="18" priority="10" operator="equal">
      <formula>"Zugelassen"</formula>
    </cfRule>
    <cfRule type="cellIs" dxfId="17" priority="9" operator="equal">
      <formula>"Nicht zugelassen"</formula>
    </cfRule>
  </conditionalFormatting>
  <conditionalFormatting sqref="BF46:BG46">
    <cfRule type="cellIs" dxfId="16" priority="8" operator="equal">
      <formula>"Zugelassen"</formula>
    </cfRule>
    <cfRule type="cellIs" dxfId="15" priority="7" operator="equal">
      <formula>"Nicht zugelassen"</formula>
    </cfRule>
  </conditionalFormatting>
  <conditionalFormatting sqref="BI46:BJ46">
    <cfRule type="cellIs" dxfId="14" priority="6" operator="equal">
      <formula>"Zugelassen"</formula>
    </cfRule>
    <cfRule type="cellIs" dxfId="13" priority="5" operator="equal">
      <formula>"Nicht zugelassen"</formula>
    </cfRule>
  </conditionalFormatting>
  <conditionalFormatting sqref="BL46:BM46">
    <cfRule type="cellIs" dxfId="12" priority="4" operator="equal">
      <formula>"Zugelassen"</formula>
    </cfRule>
    <cfRule type="cellIs" dxfId="11" priority="3" operator="equal">
      <formula>"Nicht zugelassen"</formula>
    </cfRule>
  </conditionalFormatting>
  <conditionalFormatting sqref="BO46:BP46">
    <cfRule type="cellIs" dxfId="10" priority="1" operator="equal">
      <formula>"Nicht zugelassen"</formula>
    </cfRule>
    <cfRule type="cellIs" dxfId="9" priority="2" operator="equal">
      <formula>"Zugelassen"</formula>
    </cfRule>
  </conditionalFormatting>
  <dataValidations count="29">
    <dataValidation allowBlank="1" showInputMessage="1" showErrorMessage="1" promptTitle="Objekt" prompt="Objekt gemäss Submiss." sqref="B1:E1" xr:uid="{89D101C0-5A29-49A4-8F11-266FA6BD610E}"/>
    <dataValidation allowBlank="1" showInputMessage="1" showErrorMessage="1" promptTitle="Projekt" prompt="Projekt gemäss Submiss." sqref="B2:E2" xr:uid="{2F481DD1-26BF-40A4-8B5B-F9F9FFACA7D0}"/>
    <dataValidation allowBlank="1" showInputMessage="1" showErrorMessage="1" promptTitle="Arbeitsgattung" prompt="Arbeitsgattung gemäss Submiss." sqref="B3:E3" xr:uid="{782C9261-CE66-4368-AB07-211D364695F1}"/>
    <dataValidation allowBlank="1" showInputMessage="1" showErrorMessage="1" promptTitle="Stand / Datum" prompt="Datum der Datenerfassung." sqref="B5:E5" xr:uid="{F7272BF2-1CB1-4A93-8B4B-E53719990A77}"/>
    <dataValidation allowBlank="1" showInputMessage="1" showErrorMessage="1" promptTitle="Unternehmen" prompt="Name Unternehmen oder Name des federführenden Unternehmen bei einer ARGE." sqref="C18:E18" xr:uid="{D2D7C3F4-781F-4180-80FE-2C8F084297D5}"/>
    <dataValidation allowBlank="1" showInputMessage="1" showErrorMessage="1" promptTitle="Offertdatum" prompt="Erfassen vom Offertdatum." sqref="C25" xr:uid="{76163614-445F-49F2-92E5-5DBE789E4CBA}"/>
    <dataValidation allowBlank="1" showInputMessage="1" showErrorMessage="1" promptTitle="Offertsumme brutto" prompt="Bruttopreis vom Offert-Deckblatt." sqref="E27" xr:uid="{1DF8919B-2917-415E-B9AD-F7C1EFC1BE23}"/>
    <dataValidation allowBlank="1" showInputMessage="1" showErrorMessage="1" promptTitle="Rabatt" prompt="Rabatt gemäss Offert-Deckblatt." sqref="D28" xr:uid="{4DA4CBE9-1FD0-4F6F-A3B0-0DFFB31ABAC1}"/>
    <dataValidation allowBlank="1" showInputMessage="1" showErrorMessage="1" promptTitle="MwSt (Mehrwertsteuer)" prompt="Eingabe aktuelle Mehrwertsteuer." sqref="D31" xr:uid="{42FC34E7-4105-4115-99BE-982F38F73CD6}"/>
    <dataValidation allowBlank="1" showInputMessage="1" showErrorMessage="1" promptTitle="Gewichtung ZK-1" prompt="Prozentsatz gemäss Ausschreibung." sqref="B49" xr:uid="{18FACBE3-C5A0-42E3-926C-54E9EC0F35E1}"/>
    <dataValidation allowBlank="1" showInputMessage="1" showErrorMessage="1" promptTitle="Bemerkung" prompt="Hier können Hinweise zur Bewertung/Auswertung und/oder die Ansprechperson mit Angabe Telefonnummer und Mailadresse erfasst werden." sqref="C59:E63" xr:uid="{1539EC8C-349C-4710-BFC2-F0B1661BCE19}"/>
    <dataValidation allowBlank="1" showInputMessage="1" showErrorMessage="1" promptTitle="Zuschlag an Unternehmen" prompt="An welches Unternehmen soll der Zuschlag erfolgen." sqref="A70:B70" xr:uid="{72EC44A5-393D-4053-BCD2-347756ED2F1B}"/>
    <dataValidation allowBlank="1" showInputMessage="1" showErrorMessage="1" promptTitle="Begründung" prompt="Kurze Begründung, warum das Unternehmen den Zuschlag erhalten soll." sqref="A72:B75" xr:uid="{E1032A57-4E53-49D6-B8DA-02D0C1D46ED9}"/>
    <dataValidation allowBlank="1" showInputMessage="1" showErrorMessage="1" promptTitle="Architekt / Ingenieur" prompt="Firmenname" sqref="AK10:AL10" xr:uid="{50D53691-8915-49FE-BAED-1E7866D1D537}"/>
    <dataValidation allowBlank="1" showInputMessage="1" showErrorMessage="1" promptTitle="Fachplaner / Bauleitung" prompt="Firmenname" sqref="AK11:AL11" xr:uid="{D8425A60-25FF-4DE3-9985-BC81AB992901}"/>
    <dataValidation allowBlank="1" showInputMessage="1" showErrorMessage="1" promptTitle="Bauherr" prompt="Direktion / Abteilung Stadt Bern" sqref="AK12:AL12" xr:uid="{433EA3DF-741E-458E-B475-DC63205BC2B5}"/>
    <dataValidation allowBlank="1" showErrorMessage="1" promptTitle="Architekt / Ingenieur" prompt="Firmenname" sqref="BB10:BC10" xr:uid="{8B7219C0-66C7-4C63-9A0C-6130643E49D1}"/>
    <dataValidation allowBlank="1" showErrorMessage="1" promptTitle="Fachplaner / Bauleitung" prompt="Firmenname" sqref="BB11:BC11" xr:uid="{63EBA48F-D027-4886-A778-C99FD90E1904}"/>
    <dataValidation allowBlank="1" showErrorMessage="1" promptTitle="Bauherr" prompt="Direktion / Abteilung Stadt Bern" sqref="BB12:BC12" xr:uid="{985D0CF3-0E0F-43EC-9C1D-1A8A39C8B138}"/>
    <dataValidation allowBlank="1" showInputMessage="1" showErrorMessage="1" promptTitle="Eingabetermin" prompt="Eingabetermin gemäss Ausschreibungsunterlagen" sqref="B4" xr:uid="{FF62B821-50B8-4A52-8410-9F068C798BE2}"/>
    <dataValidation allowBlank="1" showInputMessage="1" showErrorMessage="1" promptTitle="Firma" prompt="Externe Begleitung / Architekt / Bauleitung / Fachplaner / Weitere" sqref="J11:K13 T11:T15 U11:U13 U15" xr:uid="{84DD612A-B48C-4ED5-8AA1-2A538A7E9009}"/>
    <dataValidation allowBlank="1" showInputMessage="1" showErrorMessage="1" promptTitle="Auftraggeberin" prompt="Projektleiter*in der Stadt Bern" sqref="M14 P14" xr:uid="{F0B51E16-F519-41ED-B014-32511182C6CD}"/>
    <dataValidation allowBlank="1" showInputMessage="1" showErrorMessage="1" promptTitle="FaBe" prompt="Verfahrensleiter*in" sqref="P15:Q15 M15:N15" xr:uid="{0C7DF973-5A29-4B19-B331-68D0F2A9D9A7}"/>
    <dataValidation type="list" allowBlank="1" showInputMessage="1" showErrorMessage="1" promptTitle="Preiskurve" prompt="Auswahl der Preiskurve. Im Normalfall wird die 150%-Preiskurve erfasst. Die anderen beiden Preiskurven müssen vor Versand/Publikation der Ausschreibungsunterlagen mit der FaBe abgeklärt werden." sqref="B9" xr:uid="{06414235-9382-44B3-AABF-B6409E285A0F}">
      <formula1>$B$12:$B$14</formula1>
    </dataValidation>
    <dataValidation allowBlank="1" showInputMessage="1" showErrorMessage="1" prompt="Ort und Datum der Bewertungsbesprechung." sqref="F66:H66" xr:uid="{00291276-B4FE-4E4F-B265-FF9DFEA70F32}"/>
    <dataValidation allowBlank="1" showInputMessage="1" showErrorMessage="1" promptTitle="Auflistung" prompt="In diesen Zellen müssen die Subunternehmen und (wenn vorhanden) die ARGE-Partnerinnen erfasst werden._x000a__x000a_Wenn (nur) eine Anbieterin vorhanden ist, kann diese Zelle auch für die Erfassung der Ansprechperson mit Telefonnummer und Mailadresse verwendet werden." sqref="C19:E24" xr:uid="{16E107C1-D5E4-41FC-88C7-37EB83BFE5B3}"/>
    <dataValidation allowBlank="1" showInputMessage="1" showErrorMessage="1" promptTitle="Kommentar" prompt="Stichwort, wenn ein Unternehmen das Eignungskriterium nicht erfüllt und vom Verfahren ausgeschlossen werden muss. Zusätzlich muss die betroffene Zelle &quot;Offertsumme brutto&quot; in Zeile 26 leer sein. Ein erfasster Betrag führt zu einer falschen Rangliste!" sqref="D39:E39" xr:uid="{E3B2A1F7-A08D-4346-A8C4-73A023B2F463}"/>
    <dataValidation allowBlank="1" showInputMessage="1" showErrorMessage="1" promptTitle="Kostenvoranschlag bewirtschaftet" prompt="Der &quot;Kostenvoranschlag bewirtschaftet&quot; wird für den BeKo-Antrag benötigt." sqref="B6:E6" xr:uid="{0E712180-20BC-46CD-8F32-7F0FC5CB58B2}"/>
    <dataValidation allowBlank="1" showInputMessage="1" showErrorMessage="1" promptTitle="Allgemeiner Bauabzug" prompt="Allgemeiner Bauabzug (Baunebenkosten) gemäss Offert-Deckblatt." sqref="D29" xr:uid="{47B24F29-53A7-49F4-A6A6-3D58D221E183}"/>
  </dataValidations>
  <pageMargins left="0.59055118110236227" right="0.51181102362204722" top="0.59055118110236227" bottom="0.59055118110236227" header="0.31496062992125984" footer="0.31496062992125984"/>
  <pageSetup paperSize="8" scale="87" orientation="landscape" r:id="rId1"/>
  <headerFooter>
    <oddFooter xml:space="preserve">&amp;L&amp;8Bewertungsformular 20 Unternehmen, V24-02 (Ersetzt: V24-01)&amp;C&amp;8Seite &amp;P von &amp;N&amp;R&amp;8
www.bern.ch/wirtschaft/beschaffung  </oddFooter>
  </headerFooter>
  <ignoredErrors>
    <ignoredError sqref="BE30:BF30 BN30 BK30:BL30 BH30:BI30 AT30:AU30 AW30:AX30 AQ30:AR30 AN30:AO30 AZ30:BC30 AC30:AD30 AF30:AG30 Z30:AA30 W30 X30 O30:P30 L30:M30 F30:G30 I30:J30" formula="1"/>
    <ignoredError sqref="A50 A51:A5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014A-F077-4FB3-8F3E-29C6D11D639F}">
  <dimension ref="B5:V46"/>
  <sheetViews>
    <sheetView showZeros="0" zoomScale="80" zoomScaleNormal="80" workbookViewId="0">
      <selection activeCell="B2" sqref="B2"/>
    </sheetView>
  </sheetViews>
  <sheetFormatPr baseColWidth="10" defaultColWidth="11.33203125" defaultRowHeight="13.2" x14ac:dyDescent="0.25"/>
  <cols>
    <col min="1" max="1" width="2.6640625" customWidth="1"/>
    <col min="2" max="2" width="18.5546875" bestFit="1" customWidth="1"/>
    <col min="3" max="3" width="2.6640625" customWidth="1"/>
    <col min="5" max="5" width="2.6640625" customWidth="1"/>
    <col min="6" max="6" width="20.6640625" customWidth="1"/>
    <col min="8" max="8" width="2.6640625" customWidth="1"/>
    <col min="9" max="9" width="20.6640625" customWidth="1"/>
    <col min="10" max="10" width="6.6640625" bestFit="1" customWidth="1"/>
    <col min="11" max="11" width="2.6640625" customWidth="1"/>
    <col min="12" max="12" width="44.109375" bestFit="1" customWidth="1"/>
    <col min="13" max="13" width="6.6640625" bestFit="1" customWidth="1"/>
  </cols>
  <sheetData>
    <row r="5" spans="2:22" x14ac:dyDescent="0.25">
      <c r="E5" s="120"/>
      <c r="K5" s="120"/>
    </row>
    <row r="6" spans="2:22" x14ac:dyDescent="0.25">
      <c r="B6" s="121" t="s">
        <v>23</v>
      </c>
      <c r="F6" s="131" t="s">
        <v>30</v>
      </c>
      <c r="G6" s="132"/>
      <c r="I6" s="131" t="s">
        <v>143</v>
      </c>
      <c r="J6" s="132"/>
      <c r="L6" s="131" t="s">
        <v>31</v>
      </c>
      <c r="M6" s="132"/>
      <c r="P6" s="122"/>
    </row>
    <row r="7" spans="2:22" x14ac:dyDescent="0.25">
      <c r="B7" t="s">
        <v>24</v>
      </c>
      <c r="D7" s="123">
        <f>MIN(Datenblatt!G7:G26)</f>
        <v>0</v>
      </c>
      <c r="F7" s="132" t="str">
        <f>Offertvergleich!C18</f>
        <v>U1</v>
      </c>
      <c r="G7" s="133" t="str">
        <f>Offertvergleich!E30</f>
        <v/>
      </c>
      <c r="H7" s="123"/>
      <c r="I7" s="133" t="str">
        <f>F7</f>
        <v>U1</v>
      </c>
      <c r="J7" s="133" t="str">
        <f>IF(ISBLANK(Offertvergleich!E27),"",5-(IF(EXACT(Offertvergleich!$B$9,Offertvergleich!$B$12),0.2,IF(EXACT(Offertvergleich!$B$9,Offertvergleich!$B$13),0.1,0.05))*(Offertvergleich!C32-MIN(Offertvergleich!C$32:BN$32))/(MIN(Offertvergleich!C$32:BN$32)/100)))</f>
        <v/>
      </c>
      <c r="L7" s="132" t="str">
        <f>F7</f>
        <v>U1</v>
      </c>
      <c r="M7" s="134" t="str">
        <f>Offertvergleich!C56</f>
        <v/>
      </c>
      <c r="R7" s="124"/>
      <c r="V7" s="124"/>
    </row>
    <row r="8" spans="2:22" x14ac:dyDescent="0.25">
      <c r="F8" s="132" t="str">
        <f>Offertvergleich!F18</f>
        <v>U2</v>
      </c>
      <c r="G8" s="133" t="str">
        <f>Offertvergleich!H30</f>
        <v/>
      </c>
      <c r="H8" s="123"/>
      <c r="I8" s="133" t="str">
        <f t="shared" ref="I8:I26" si="0">F8</f>
        <v>U2</v>
      </c>
      <c r="J8" s="133" t="str">
        <f>IF(ISBLANK(Offertvergleich!H27),"",5-(IF(EXACT(Offertvergleich!$B$9,Offertvergleich!$B$12),0.2,IF(EXACT(Offertvergleich!$B$9,Offertvergleich!$B$13),0.1,0.05))*(Offertvergleich!F32-MIN(Offertvergleich!C$32:BN$32))/(MIN(Offertvergleich!C$32:BN$32)/100)))</f>
        <v/>
      </c>
      <c r="L8" s="132" t="str">
        <f t="shared" ref="L8:L26" si="1">F8</f>
        <v>U2</v>
      </c>
      <c r="M8" s="134" t="str">
        <f>Offertvergleich!F56</f>
        <v/>
      </c>
      <c r="R8" s="124"/>
      <c r="V8" s="124"/>
    </row>
    <row r="9" spans="2:22" x14ac:dyDescent="0.25">
      <c r="F9" s="132" t="str">
        <f>Offertvergleich!I18</f>
        <v>U3</v>
      </c>
      <c r="G9" s="133" t="str">
        <f>Offertvergleich!K30</f>
        <v/>
      </c>
      <c r="H9" s="123"/>
      <c r="I9" s="133" t="str">
        <f t="shared" si="0"/>
        <v>U3</v>
      </c>
      <c r="J9" s="133" t="str">
        <f>IF(ISBLANK(Offertvergleich!K27),"",5-(IF(EXACT(Offertvergleich!$B$9,Offertvergleich!$B$12),0.2,IF(EXACT(Offertvergleich!$B$9,Offertvergleich!$B$13),0.1,0.05))*(Offertvergleich!I32-MIN(Offertvergleich!C$32:BN$32))/(MIN(Offertvergleich!C$32:BN$32)/100)))</f>
        <v/>
      </c>
      <c r="L9" s="132" t="str">
        <f t="shared" si="1"/>
        <v>U3</v>
      </c>
      <c r="M9" s="134" t="str">
        <f>Offertvergleich!I56</f>
        <v/>
      </c>
      <c r="R9" s="124"/>
      <c r="V9" s="124"/>
    </row>
    <row r="10" spans="2:22" x14ac:dyDescent="0.25">
      <c r="F10" s="132" t="str">
        <f>Offertvergleich!L18</f>
        <v>U4</v>
      </c>
      <c r="G10" s="133" t="str">
        <f>Offertvergleich!N30</f>
        <v/>
      </c>
      <c r="H10" s="123"/>
      <c r="I10" s="133" t="str">
        <f t="shared" si="0"/>
        <v>U4</v>
      </c>
      <c r="J10" s="133" t="str">
        <f>IF(ISBLANK(Offertvergleich!N27),"",5-(IF(EXACT(Offertvergleich!$B$9,Offertvergleich!$B$12),0.2,IF(EXACT(Offertvergleich!$B$9,Offertvergleich!$B$13),0.1,0.05))*(Offertvergleich!L32-MIN(Offertvergleich!C$32:BN$32))/(MIN(Offertvergleich!C$32:BN$32)/100)))</f>
        <v/>
      </c>
      <c r="L10" s="132" t="str">
        <f t="shared" si="1"/>
        <v>U4</v>
      </c>
      <c r="M10" s="134" t="str">
        <f>Offertvergleich!L56</f>
        <v/>
      </c>
      <c r="R10" s="124"/>
      <c r="V10" s="124"/>
    </row>
    <row r="11" spans="2:22" x14ac:dyDescent="0.25">
      <c r="F11" s="132" t="str">
        <f>Offertvergleich!O18</f>
        <v>U5</v>
      </c>
      <c r="G11" s="133" t="str">
        <f>Offertvergleich!Q30</f>
        <v/>
      </c>
      <c r="H11" s="123"/>
      <c r="I11" s="133" t="str">
        <f t="shared" si="0"/>
        <v>U5</v>
      </c>
      <c r="J11" s="133" t="str">
        <f>IF(ISBLANK(Offertvergleich!Q27),"",5-(IF(EXACT(Offertvergleich!$B$9,Offertvergleich!$B$12),0.2,IF(EXACT(Offertvergleich!$B$9,Offertvergleich!$B$13),0.1,0.05))*(Offertvergleich!O32-MIN(Offertvergleich!C$32:BN$32))/(MIN(Offertvergleich!C$32:BN$32)/100)))</f>
        <v/>
      </c>
      <c r="L11" s="132" t="str">
        <f t="shared" si="1"/>
        <v>U5</v>
      </c>
      <c r="M11" s="134" t="str">
        <f>Offertvergleich!O56</f>
        <v/>
      </c>
      <c r="R11" s="124"/>
      <c r="V11" s="124"/>
    </row>
    <row r="12" spans="2:22" x14ac:dyDescent="0.25">
      <c r="F12" s="132" t="str">
        <f>Offertvergleich!T18</f>
        <v>U6</v>
      </c>
      <c r="G12" s="133" t="str">
        <f>Offertvergleich!V30</f>
        <v/>
      </c>
      <c r="H12" s="123"/>
      <c r="I12" s="133" t="str">
        <f t="shared" si="0"/>
        <v>U6</v>
      </c>
      <c r="J12" s="133" t="str">
        <f>IF(ISBLANK(Offertvergleich!V27),"",5-(IF(EXACT(Offertvergleich!$B$9,Offertvergleich!$B$12),0.2,IF(EXACT(Offertvergleich!$B$9,Offertvergleich!$B$13),0.1,0.05))*(Offertvergleich!T32-MIN(Offertvergleich!C$32:BN$32))/(MIN(Offertvergleich!C$32:BN$32)/100)))</f>
        <v/>
      </c>
      <c r="L12" s="132" t="str">
        <f t="shared" si="1"/>
        <v>U6</v>
      </c>
      <c r="M12" s="134" t="str">
        <f>Offertvergleich!T56</f>
        <v/>
      </c>
      <c r="R12" s="124"/>
      <c r="V12" s="124"/>
    </row>
    <row r="13" spans="2:22" x14ac:dyDescent="0.25">
      <c r="F13" s="132" t="str">
        <f>Offertvergleich!W18</f>
        <v>U7</v>
      </c>
      <c r="G13" s="133" t="str">
        <f>Offertvergleich!Y30</f>
        <v/>
      </c>
      <c r="H13" s="123"/>
      <c r="I13" s="133" t="str">
        <f t="shared" si="0"/>
        <v>U7</v>
      </c>
      <c r="J13" s="133" t="str">
        <f>IF(ISBLANK(Offertvergleich!Y27),"",5-(IF(EXACT(Offertvergleich!$B$9,Offertvergleich!$B$12),0.2,IF(EXACT(Offertvergleich!$B$9,Offertvergleich!$B$13),0.1,0.05))*(Offertvergleich!W32-MIN(Offertvergleich!C$32:BN$32))/(MIN(Offertvergleich!C$32:BN$32)/100)))</f>
        <v/>
      </c>
      <c r="L13" s="132" t="str">
        <f t="shared" si="1"/>
        <v>U7</v>
      </c>
      <c r="M13" s="134" t="str">
        <f>Offertvergleich!W56</f>
        <v/>
      </c>
      <c r="R13" s="124"/>
      <c r="V13" s="124"/>
    </row>
    <row r="14" spans="2:22" x14ac:dyDescent="0.25">
      <c r="F14" s="132" t="str">
        <f>Offertvergleich!Z18</f>
        <v>U8</v>
      </c>
      <c r="G14" s="133" t="str">
        <f>Offertvergleich!AB30</f>
        <v/>
      </c>
      <c r="H14" s="123"/>
      <c r="I14" s="133" t="str">
        <f t="shared" si="0"/>
        <v>U8</v>
      </c>
      <c r="J14" s="133" t="str">
        <f>IF(ISBLANK(Offertvergleich!AB27),"",5-(IF(EXACT(Offertvergleich!$B$9,Offertvergleich!$B$12),0.2,IF(EXACT(Offertvergleich!$B$9,Offertvergleich!$B$13),0.1,0.05))*(Offertvergleich!Z32-MIN(Offertvergleich!C$32:BN$32))/(MIN(Offertvergleich!C$32:BN$32)/100)))</f>
        <v/>
      </c>
      <c r="L14" s="132" t="str">
        <f t="shared" si="1"/>
        <v>U8</v>
      </c>
      <c r="M14" s="134" t="str">
        <f>Offertvergleich!Z56</f>
        <v/>
      </c>
      <c r="R14" s="124"/>
      <c r="V14" s="124"/>
    </row>
    <row r="15" spans="2:22" x14ac:dyDescent="0.25">
      <c r="F15" s="132" t="str">
        <f>Offertvergleich!AC18</f>
        <v>U9</v>
      </c>
      <c r="G15" s="133" t="str">
        <f>Offertvergleich!AE30</f>
        <v/>
      </c>
      <c r="H15" s="123"/>
      <c r="I15" s="133" t="str">
        <f t="shared" si="0"/>
        <v>U9</v>
      </c>
      <c r="J15" s="133" t="str">
        <f>IF(ISBLANK(Offertvergleich!AE27),"",5-(IF(EXACT(Offertvergleich!$B$9,Offertvergleich!$B$12),0.2,IF(EXACT(Offertvergleich!$B$9,Offertvergleich!$B$13),0.1,0.05))*(Offertvergleich!AC32-MIN(Offertvergleich!C$32:BN$32))/(MIN(Offertvergleich!C$32:BN$32)/100)))</f>
        <v/>
      </c>
      <c r="L15" s="132" t="str">
        <f t="shared" si="1"/>
        <v>U9</v>
      </c>
      <c r="M15" s="134" t="str">
        <f>Offertvergleich!AC56</f>
        <v/>
      </c>
      <c r="R15" s="124"/>
    </row>
    <row r="16" spans="2:22" x14ac:dyDescent="0.25">
      <c r="F16" s="132" t="str">
        <f>Offertvergleich!AF18</f>
        <v>U10</v>
      </c>
      <c r="G16" s="133" t="str">
        <f>Offertvergleich!AH30</f>
        <v/>
      </c>
      <c r="H16" s="123"/>
      <c r="I16" s="133" t="str">
        <f t="shared" si="0"/>
        <v>U10</v>
      </c>
      <c r="J16" s="133" t="str">
        <f>IF(ISBLANK(Offertvergleich!AH27),"",5-(IF(EXACT(Offertvergleich!$B$9,Offertvergleich!$B$12),0.2,IF(EXACT(Offertvergleich!$B$9,Offertvergleich!$B$13),0.1,0.05))*(Offertvergleich!AF32-MIN(Offertvergleich!C$32:BN$32))/(MIN(Offertvergleich!C$32:BN$32)/100)))</f>
        <v/>
      </c>
      <c r="L16" s="132" t="str">
        <f t="shared" si="1"/>
        <v>U10</v>
      </c>
      <c r="M16" s="134" t="str">
        <f>Offertvergleich!AF56</f>
        <v/>
      </c>
      <c r="R16" s="124"/>
    </row>
    <row r="17" spans="2:18" x14ac:dyDescent="0.25">
      <c r="F17" s="132" t="str">
        <f>Offertvergleich!AK18</f>
        <v>U11</v>
      </c>
      <c r="G17" s="133" t="str">
        <f>Offertvergleich!AM30</f>
        <v/>
      </c>
      <c r="I17" s="133" t="str">
        <f t="shared" si="0"/>
        <v>U11</v>
      </c>
      <c r="J17" s="133" t="str">
        <f>IF(ISBLANK(Offertvergleich!AM27),"",5-(IF(EXACT(Offertvergleich!$B$9,Offertvergleich!$B$12),0.2,IF(EXACT(Offertvergleich!$B$9,Offertvergleich!$B$13),0.1,0.05))*(Offertvergleich!AK32-MIN(Offertvergleich!C$32:BN$32))/(MIN(Offertvergleich!C$32:BN$32)/100)))</f>
        <v/>
      </c>
      <c r="L17" s="132" t="str">
        <f t="shared" si="1"/>
        <v>U11</v>
      </c>
      <c r="M17" s="134" t="str">
        <f>Offertvergleich!AK56</f>
        <v/>
      </c>
      <c r="R17" s="124"/>
    </row>
    <row r="18" spans="2:18" x14ac:dyDescent="0.25">
      <c r="F18" s="132" t="str">
        <f>Offertvergleich!AN18</f>
        <v>U12</v>
      </c>
      <c r="G18" s="133" t="str">
        <f>Offertvergleich!AP30</f>
        <v/>
      </c>
      <c r="I18" s="133" t="str">
        <f t="shared" si="0"/>
        <v>U12</v>
      </c>
      <c r="J18" s="133" t="str">
        <f>IF(ISBLANK(Offertvergleich!AP27),"",5-(IF(EXACT(Offertvergleich!$B$9,Offertvergleich!$B$12),0.2,IF(EXACT(Offertvergleich!$B$9,Offertvergleich!$B$13),0.1,0.05))*(Offertvergleich!AN32-MIN(Offertvergleich!C$32:BN$32))/(MIN(Offertvergleich!C$32:BN$32)/100)))</f>
        <v/>
      </c>
      <c r="L18" s="132" t="str">
        <f t="shared" si="1"/>
        <v>U12</v>
      </c>
      <c r="M18" s="134" t="str">
        <f>Offertvergleich!AN56</f>
        <v/>
      </c>
      <c r="R18" s="124"/>
    </row>
    <row r="19" spans="2:18" x14ac:dyDescent="0.25">
      <c r="F19" s="132" t="str">
        <f>Offertvergleich!AQ18</f>
        <v>U13</v>
      </c>
      <c r="G19" s="133" t="str">
        <f>Offertvergleich!AS30</f>
        <v/>
      </c>
      <c r="I19" s="133" t="str">
        <f t="shared" si="0"/>
        <v>U13</v>
      </c>
      <c r="J19" s="133" t="str">
        <f>IF(ISBLANK(Offertvergleich!AS27),"",5-(IF(EXACT(Offertvergleich!$B$9,Offertvergleich!$B$12),0.2,IF(EXACT(Offertvergleich!$B$9,Offertvergleich!$B$13),0.1,0.05))*(Offertvergleich!AQ32-MIN(Offertvergleich!C$32:BN$32))/(MIN(Offertvergleich!C$32:BN$32)/100)))</f>
        <v/>
      </c>
      <c r="L19" s="132" t="str">
        <f t="shared" si="1"/>
        <v>U13</v>
      </c>
      <c r="M19" s="134" t="str">
        <f>Offertvergleich!AQ56</f>
        <v/>
      </c>
      <c r="R19" s="124"/>
    </row>
    <row r="20" spans="2:18" x14ac:dyDescent="0.25">
      <c r="F20" s="132" t="str">
        <f>Offertvergleich!AT18</f>
        <v>U14</v>
      </c>
      <c r="G20" s="133" t="str">
        <f>Offertvergleich!AV30</f>
        <v/>
      </c>
      <c r="I20" s="133" t="str">
        <f t="shared" si="0"/>
        <v>U14</v>
      </c>
      <c r="J20" s="133" t="str">
        <f>IF(ISBLANK(Offertvergleich!AV27),"",5-(IF(EXACT(Offertvergleich!$B$9,Offertvergleich!$B$12),0.2,IF(EXACT(Offertvergleich!$B$9,Offertvergleich!$B$13),0.1,0.05))*(Offertvergleich!AT32-MIN(Offertvergleich!C$32:BN$32))/(MIN(Offertvergleich!C$32:BN$32)/100)))</f>
        <v/>
      </c>
      <c r="L20" s="132" t="str">
        <f t="shared" si="1"/>
        <v>U14</v>
      </c>
      <c r="M20" s="134" t="str">
        <f>Offertvergleich!AT56</f>
        <v/>
      </c>
      <c r="R20" s="124"/>
    </row>
    <row r="21" spans="2:18" x14ac:dyDescent="0.25">
      <c r="F21" s="132" t="str">
        <f>Offertvergleich!AW18</f>
        <v>U15</v>
      </c>
      <c r="G21" s="133" t="str">
        <f>Offertvergleich!AY30</f>
        <v/>
      </c>
      <c r="I21" s="133" t="str">
        <f t="shared" si="0"/>
        <v>U15</v>
      </c>
      <c r="J21" s="133" t="str">
        <f>IF(ISBLANK(Offertvergleich!AY27),"",5-(IF(EXACT(Offertvergleich!$B$9,Offertvergleich!$B$12),0.2,IF(EXACT(Offertvergleich!$B$9,Offertvergleich!$B$13),0.1,0.05))*(Offertvergleich!AW32-MIN(Offertvergleich!C$32:BN$32))/(MIN(Offertvergleich!C$32:BN$32)/100)))</f>
        <v/>
      </c>
      <c r="L21" s="132" t="str">
        <f t="shared" si="1"/>
        <v>U15</v>
      </c>
      <c r="M21" s="134" t="str">
        <f>Offertvergleich!AW56</f>
        <v/>
      </c>
      <c r="R21" s="124"/>
    </row>
    <row r="22" spans="2:18" x14ac:dyDescent="0.25">
      <c r="F22" s="132" t="str">
        <f>Offertvergleich!BB18</f>
        <v>U16</v>
      </c>
      <c r="G22" s="133" t="str">
        <f>Offertvergleich!BD30</f>
        <v/>
      </c>
      <c r="I22" s="133" t="str">
        <f t="shared" si="0"/>
        <v>U16</v>
      </c>
      <c r="J22" s="133" t="str">
        <f>IF(ISBLANK(Offertvergleich!BD27),"",5-(IF(EXACT(Offertvergleich!$B$9,Offertvergleich!$B$12),0.2,IF(EXACT(Offertvergleich!$B$9,Offertvergleich!$B$13),0.1,0.05))*(Offertvergleich!BB32-MIN(Offertvergleich!C$32:BN$32))/(MIN(Offertvergleich!C$32:BN$32)/100)))</f>
        <v/>
      </c>
      <c r="L22" s="132" t="str">
        <f t="shared" si="1"/>
        <v>U16</v>
      </c>
      <c r="M22" s="134"/>
    </row>
    <row r="23" spans="2:18" x14ac:dyDescent="0.25">
      <c r="F23" s="132" t="str">
        <f>Offertvergleich!BE18</f>
        <v>U17</v>
      </c>
      <c r="G23" s="133" t="str">
        <f>Offertvergleich!BG30</f>
        <v/>
      </c>
      <c r="I23" s="133" t="str">
        <f t="shared" si="0"/>
        <v>U17</v>
      </c>
      <c r="J23" s="133" t="str">
        <f>IF(ISBLANK(Offertvergleich!BG27),"",5-(IF(EXACT(Offertvergleich!$B$9,Offertvergleich!$B$12),0.2,IF(EXACT(Offertvergleich!$B$9,Offertvergleich!$B$13),0.1,0.05))*(Offertvergleich!BE32-MIN(Offertvergleich!C$32:BN$32))/(MIN(Offertvergleich!C$32:BN$32)/100)))</f>
        <v/>
      </c>
      <c r="L23" s="132" t="str">
        <f t="shared" si="1"/>
        <v>U17</v>
      </c>
      <c r="M23" s="134"/>
    </row>
    <row r="24" spans="2:18" x14ac:dyDescent="0.25">
      <c r="F24" s="132" t="str">
        <f>Offertvergleich!BH18</f>
        <v>U18</v>
      </c>
      <c r="G24" s="133" t="str">
        <f>Offertvergleich!BJ30</f>
        <v/>
      </c>
      <c r="I24" s="133" t="str">
        <f t="shared" si="0"/>
        <v>U18</v>
      </c>
      <c r="J24" s="133" t="str">
        <f>IF(ISBLANK(Offertvergleich!BJ27),"",5-(IF(EXACT(Offertvergleich!$B$9,Offertvergleich!$B$12),0.2,IF(EXACT(Offertvergleich!$B$9,Offertvergleich!$B$13),0.1,0.05))*(Offertvergleich!BH32-MIN(Offertvergleich!C$32:BN$32))/(MIN(Offertvergleich!C$32:BN$32)/100)))</f>
        <v/>
      </c>
      <c r="L24" s="132" t="str">
        <f t="shared" si="1"/>
        <v>U18</v>
      </c>
      <c r="M24" s="134"/>
    </row>
    <row r="25" spans="2:18" x14ac:dyDescent="0.25">
      <c r="B25" s="125"/>
      <c r="F25" s="132" t="str">
        <f>Offertvergleich!BK18</f>
        <v>U19</v>
      </c>
      <c r="G25" s="133" t="str">
        <f>Offertvergleich!BM30</f>
        <v/>
      </c>
      <c r="I25" s="133" t="str">
        <f t="shared" si="0"/>
        <v>U19</v>
      </c>
      <c r="J25" s="133" t="str">
        <f>IF(ISBLANK(Offertvergleich!BM27),"",5-(IF(EXACT(Offertvergleich!$B$9,Offertvergleich!$B$12),0.2,IF(EXACT(Offertvergleich!$B$9,Offertvergleich!$B$13),0.1,0.05))*(Offertvergleich!BK32-MIN(Offertvergleich!C$32:BN$32))/(MIN(Offertvergleich!C$32:BN$32)/100)))</f>
        <v/>
      </c>
      <c r="L25" s="132" t="str">
        <f t="shared" si="1"/>
        <v>U19</v>
      </c>
      <c r="M25" s="134"/>
    </row>
    <row r="26" spans="2:18" x14ac:dyDescent="0.25">
      <c r="F26" s="132" t="str">
        <f>Offertvergleich!BN18</f>
        <v>U20</v>
      </c>
      <c r="G26" s="133" t="str">
        <f>Offertvergleich!BP30</f>
        <v/>
      </c>
      <c r="I26" s="133" t="str">
        <f t="shared" si="0"/>
        <v>U20</v>
      </c>
      <c r="J26" s="133" t="str">
        <f>IF(ISBLANK(Offertvergleich!BP27),"",5-(IF(EXACT(Offertvergleich!$B$9,Offertvergleich!$B$12),0.2,IF(EXACT(Offertvergleich!$B$9,Offertvergleich!$B$13),0.1,0.05))*(Offertvergleich!BN32-MIN(Offertvergleich!C$32:BN$32))/(MIN(Offertvergleich!C$32:BN$32)/100)))</f>
        <v/>
      </c>
      <c r="L26" s="132" t="str">
        <f t="shared" si="1"/>
        <v>U20</v>
      </c>
      <c r="M26" s="134"/>
    </row>
    <row r="30" spans="2:18" x14ac:dyDescent="0.25">
      <c r="B30" s="122" t="s">
        <v>6</v>
      </c>
    </row>
    <row r="31" spans="2:18" x14ac:dyDescent="0.25">
      <c r="B31" t="s">
        <v>45</v>
      </c>
    </row>
    <row r="32" spans="2:18" x14ac:dyDescent="0.25">
      <c r="B32" t="s">
        <v>46</v>
      </c>
    </row>
    <row r="33" spans="2:2" x14ac:dyDescent="0.25">
      <c r="B33" t="s">
        <v>22</v>
      </c>
    </row>
    <row r="34" spans="2:2" x14ac:dyDescent="0.25">
      <c r="B34" s="125" t="s">
        <v>47</v>
      </c>
    </row>
    <row r="35" spans="2:2" x14ac:dyDescent="0.25">
      <c r="B35" s="125"/>
    </row>
    <row r="36" spans="2:2" x14ac:dyDescent="0.25">
      <c r="B36" s="125"/>
    </row>
    <row r="37" spans="2:2" x14ac:dyDescent="0.25">
      <c r="B37" s="122" t="s">
        <v>54</v>
      </c>
    </row>
    <row r="38" spans="2:2" x14ac:dyDescent="0.25">
      <c r="B38" t="s">
        <v>52</v>
      </c>
    </row>
    <row r="39" spans="2:2" x14ac:dyDescent="0.25">
      <c r="B39" t="s">
        <v>53</v>
      </c>
    </row>
    <row r="44" spans="2:2" x14ac:dyDescent="0.25">
      <c r="B44" t="s">
        <v>58</v>
      </c>
    </row>
    <row r="46" spans="2:2" x14ac:dyDescent="0.25">
      <c r="B46" t="s">
        <v>59</v>
      </c>
    </row>
  </sheetData>
  <phoneticPr fontId="2" type="noConversion"/>
  <conditionalFormatting sqref="V7:V8">
    <cfRule type="expression" dxfId="8" priority="1">
      <formula>ISERROR(U7)</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7C84-831B-4E2F-A676-E345A8E451BF}">
  <sheetPr>
    <tabColor theme="7" tint="0.39997558519241921"/>
  </sheetPr>
  <dimension ref="A1:W33"/>
  <sheetViews>
    <sheetView zoomScale="80" zoomScaleNormal="80" zoomScaleSheetLayoutView="50" workbookViewId="0">
      <pane xSplit="1" ySplit="10" topLeftCell="B11" activePane="bottomRight" state="frozen"/>
      <selection activeCell="C9" sqref="C9:D14"/>
      <selection pane="topRight" activeCell="C9" sqref="C9:D14"/>
      <selection pane="bottomLeft" activeCell="C9" sqref="C9:D14"/>
      <selection pane="bottomRight" activeCell="C2" sqref="C1:L2"/>
    </sheetView>
  </sheetViews>
  <sheetFormatPr baseColWidth="10" defaultColWidth="11.33203125" defaultRowHeight="10.199999999999999" x14ac:dyDescent="0.25"/>
  <cols>
    <col min="1" max="1" width="30.6640625" style="5" customWidth="1"/>
    <col min="2" max="2" width="75.6640625" style="5" customWidth="1"/>
    <col min="3" max="22" width="14.6640625" style="5" customWidth="1"/>
    <col min="23" max="23" width="20.6640625" style="5" customWidth="1"/>
    <col min="24" max="16384" width="11.33203125" style="5"/>
  </cols>
  <sheetData>
    <row r="1" spans="1:22" ht="13.2" x14ac:dyDescent="0.25">
      <c r="A1" s="5" t="s">
        <v>39</v>
      </c>
      <c r="B1" s="5" t="str">
        <f>IF(ISBLANK(Offertvergleich!$B1),"",Offertvergleich!$B1)</f>
        <v/>
      </c>
      <c r="C1" s="303" t="s">
        <v>97</v>
      </c>
      <c r="D1" s="304"/>
      <c r="E1" s="304"/>
      <c r="F1" s="304"/>
      <c r="G1" s="304"/>
      <c r="H1" s="304"/>
      <c r="I1" s="304"/>
      <c r="J1" s="304"/>
      <c r="K1" s="304"/>
      <c r="L1" s="305"/>
    </row>
    <row r="2" spans="1:22" ht="13.2" x14ac:dyDescent="0.25">
      <c r="A2" s="5" t="s">
        <v>40</v>
      </c>
      <c r="B2" s="5" t="str">
        <f>IF(ISBLANK(Offertvergleich!$B2),"",Offertvergleich!$B2)</f>
        <v/>
      </c>
      <c r="C2" s="295" t="s">
        <v>100</v>
      </c>
      <c r="D2" s="254"/>
      <c r="E2" s="254"/>
      <c r="F2" s="254"/>
      <c r="G2" s="254"/>
      <c r="H2" s="254"/>
      <c r="I2" s="254"/>
      <c r="J2" s="254"/>
      <c r="K2" s="254"/>
      <c r="L2" s="296"/>
    </row>
    <row r="3" spans="1:22" ht="13.2" x14ac:dyDescent="0.25">
      <c r="A3" s="5" t="s">
        <v>41</v>
      </c>
      <c r="B3" s="5" t="str">
        <f>IF(ISBLANK(Offertvergleich!$B3),"",Offertvergleich!$B3)</f>
        <v/>
      </c>
      <c r="C3" s="306" t="s">
        <v>101</v>
      </c>
      <c r="D3" s="254"/>
      <c r="E3" s="254"/>
      <c r="F3" s="254"/>
      <c r="G3" s="254"/>
      <c r="H3" s="254"/>
      <c r="I3" s="254"/>
      <c r="J3" s="254"/>
      <c r="K3" s="254"/>
      <c r="L3" s="296"/>
    </row>
    <row r="4" spans="1:22" ht="13.2" x14ac:dyDescent="0.25">
      <c r="A4" s="5" t="s">
        <v>38</v>
      </c>
      <c r="B4" s="138" t="str">
        <f>IF(ISBLANK(Offertvergleich!$B5),"",Offertvergleich!$B5)</f>
        <v/>
      </c>
      <c r="C4" s="306" t="s">
        <v>102</v>
      </c>
      <c r="D4" s="254"/>
      <c r="E4" s="254"/>
      <c r="F4" s="254"/>
      <c r="G4" s="254"/>
      <c r="H4" s="254"/>
      <c r="I4" s="254"/>
      <c r="J4" s="254"/>
      <c r="K4" s="254"/>
      <c r="L4" s="296"/>
    </row>
    <row r="5" spans="1:22" ht="13.2" x14ac:dyDescent="0.25">
      <c r="C5" s="306" t="s">
        <v>103</v>
      </c>
      <c r="D5" s="254"/>
      <c r="E5" s="254"/>
      <c r="F5" s="254"/>
      <c r="G5" s="254"/>
      <c r="H5" s="254"/>
      <c r="I5" s="254"/>
      <c r="J5" s="254"/>
      <c r="K5" s="254"/>
      <c r="L5" s="296"/>
    </row>
    <row r="6" spans="1:22" ht="13.2" x14ac:dyDescent="0.25">
      <c r="C6" s="295" t="s">
        <v>104</v>
      </c>
      <c r="D6" s="254"/>
      <c r="E6" s="254"/>
      <c r="F6" s="254"/>
      <c r="G6" s="254"/>
      <c r="H6" s="254"/>
      <c r="I6" s="254"/>
      <c r="J6" s="254"/>
      <c r="K6" s="254"/>
      <c r="L6" s="296"/>
    </row>
    <row r="7" spans="1:22" ht="13.2" x14ac:dyDescent="0.25">
      <c r="C7" s="297" t="s">
        <v>150</v>
      </c>
      <c r="D7" s="298"/>
      <c r="E7" s="298"/>
      <c r="F7" s="298"/>
      <c r="G7" s="298"/>
      <c r="H7" s="298"/>
      <c r="I7" s="298"/>
      <c r="J7" s="298"/>
      <c r="K7" s="298"/>
      <c r="L7" s="299"/>
    </row>
    <row r="8" spans="1:22" x14ac:dyDescent="0.25">
      <c r="C8" s="98"/>
    </row>
    <row r="9" spans="1:22" x14ac:dyDescent="0.25">
      <c r="C9" s="5">
        <v>1</v>
      </c>
      <c r="D9" s="5">
        <v>2</v>
      </c>
      <c r="E9" s="5">
        <v>3</v>
      </c>
      <c r="F9" s="5">
        <v>4</v>
      </c>
      <c r="G9" s="5">
        <v>5</v>
      </c>
      <c r="H9" s="5">
        <v>6</v>
      </c>
      <c r="I9" s="5">
        <v>7</v>
      </c>
      <c r="J9" s="5">
        <v>8</v>
      </c>
      <c r="K9" s="5">
        <v>9</v>
      </c>
      <c r="L9" s="5">
        <v>10</v>
      </c>
      <c r="M9" s="5">
        <v>11</v>
      </c>
      <c r="N9" s="5">
        <v>12</v>
      </c>
      <c r="O9" s="5">
        <v>13</v>
      </c>
      <c r="P9" s="5">
        <v>14</v>
      </c>
      <c r="Q9" s="5">
        <v>15</v>
      </c>
      <c r="R9" s="5">
        <v>16</v>
      </c>
      <c r="S9" s="5">
        <v>17</v>
      </c>
      <c r="T9" s="5">
        <v>18</v>
      </c>
      <c r="U9" s="5">
        <v>19</v>
      </c>
      <c r="V9" s="5">
        <v>20</v>
      </c>
    </row>
    <row r="10" spans="1:22" x14ac:dyDescent="0.25">
      <c r="A10" s="99" t="s">
        <v>6</v>
      </c>
      <c r="B10" s="69" t="s">
        <v>61</v>
      </c>
      <c r="C10" s="157" t="str">
        <f>IF(ISBLANK(Offertvergleich!C$18),"",Offertvergleich!C$18)</f>
        <v>U1</v>
      </c>
      <c r="D10" s="100" t="str">
        <f>IF(ISBLANK(Offertvergleich!F$18),"",Offertvergleich!F$18)</f>
        <v>U2</v>
      </c>
      <c r="E10" s="100" t="str">
        <f>IF(ISBLANK(Offertvergleich!I$18),"",Offertvergleich!I$18)</f>
        <v>U3</v>
      </c>
      <c r="F10" s="100" t="str">
        <f>IF(ISBLANK(Offertvergleich!L$18),"",Offertvergleich!L$18)</f>
        <v>U4</v>
      </c>
      <c r="G10" s="100" t="str">
        <f>IF(ISBLANK(Offertvergleich!O$18),"",Offertvergleich!O$18)</f>
        <v>U5</v>
      </c>
      <c r="H10" s="100" t="str">
        <f>IF(ISBLANK(Offertvergleich!T$18),"",Offertvergleich!T$18)</f>
        <v>U6</v>
      </c>
      <c r="I10" s="100" t="str">
        <f>IF(ISBLANK(Offertvergleich!W$18),"",Offertvergleich!W$18)</f>
        <v>U7</v>
      </c>
      <c r="J10" s="100" t="str">
        <f>IF(ISBLANK(Offertvergleich!Z$18),"",Offertvergleich!Z$18)</f>
        <v>U8</v>
      </c>
      <c r="K10" s="100" t="str">
        <f>IF(ISBLANK(Offertvergleich!AC$18),"",Offertvergleich!AC$18)</f>
        <v>U9</v>
      </c>
      <c r="L10" s="100" t="str">
        <f>IF(ISBLANK(Offertvergleich!AF$18),"",Offertvergleich!AF$18)</f>
        <v>U10</v>
      </c>
      <c r="M10" s="100" t="str">
        <f>IF(ISBLANK(Offertvergleich!AK$18),"",Offertvergleich!AK$18)</f>
        <v>U11</v>
      </c>
      <c r="N10" s="100" t="str">
        <f>IF(ISBLANK(Offertvergleich!AN$18),"",Offertvergleich!AN$18)</f>
        <v>U12</v>
      </c>
      <c r="O10" s="100" t="str">
        <f>IF(ISBLANK(Offertvergleich!AQ$18),"",Offertvergleich!AQ$18)</f>
        <v>U13</v>
      </c>
      <c r="P10" s="100" t="str">
        <f>IF(ISBLANK(Offertvergleich!AT$18),"",Offertvergleich!AT$18)</f>
        <v>U14</v>
      </c>
      <c r="Q10" s="100" t="str">
        <f>IF(ISBLANK(Offertvergleich!AW$18),"",Offertvergleich!AW$18)</f>
        <v>U15</v>
      </c>
      <c r="R10" s="100" t="str">
        <f>IF(ISBLANK(Offertvergleich!BB$18),"",Offertvergleich!BB$18)</f>
        <v>U16</v>
      </c>
      <c r="S10" s="100" t="str">
        <f>IF(ISBLANK(Offertvergleich!BE$18),"",Offertvergleich!BE$18)</f>
        <v>U17</v>
      </c>
      <c r="T10" s="100" t="str">
        <f>IF(ISBLANK(Offertvergleich!BH$18),"",Offertvergleich!BH$18)</f>
        <v>U18</v>
      </c>
      <c r="U10" s="100" t="str">
        <f>IF(ISBLANK(Offertvergleich!BK$18),"",Offertvergleich!BK$18)</f>
        <v>U19</v>
      </c>
      <c r="V10" s="100" t="str">
        <f>IF(ISBLANK(Offertvergleich!BN$18),"",Offertvergleich!BN$18)</f>
        <v>U20</v>
      </c>
    </row>
    <row r="11" spans="1:22" ht="30.6" x14ac:dyDescent="0.25">
      <c r="A11" s="171" t="s">
        <v>65</v>
      </c>
      <c r="B11" s="172" t="s">
        <v>92</v>
      </c>
      <c r="C11" s="158"/>
      <c r="D11" s="128"/>
      <c r="E11" s="128"/>
      <c r="F11" s="128"/>
      <c r="G11" s="128"/>
      <c r="H11" s="128"/>
      <c r="I11" s="128"/>
      <c r="J11" s="128"/>
      <c r="K11" s="128"/>
      <c r="L11" s="128"/>
      <c r="M11" s="128"/>
      <c r="N11" s="128"/>
      <c r="O11" s="128"/>
      <c r="P11" s="128"/>
      <c r="Q11" s="128"/>
      <c r="R11" s="128"/>
      <c r="S11" s="128"/>
      <c r="T11" s="128"/>
      <c r="U11" s="128"/>
      <c r="V11" s="128"/>
    </row>
    <row r="12" spans="1:22" ht="20.399999999999999" x14ac:dyDescent="0.25">
      <c r="A12" s="171" t="s">
        <v>66</v>
      </c>
      <c r="B12" s="172" t="s">
        <v>62</v>
      </c>
      <c r="C12" s="158"/>
      <c r="D12" s="128"/>
      <c r="E12" s="128"/>
      <c r="F12" s="128"/>
      <c r="G12" s="128"/>
      <c r="H12" s="128"/>
      <c r="I12" s="128"/>
      <c r="J12" s="128"/>
      <c r="K12" s="128"/>
      <c r="L12" s="128"/>
      <c r="M12" s="128"/>
      <c r="N12" s="128"/>
      <c r="O12" s="128"/>
      <c r="P12" s="128"/>
      <c r="Q12" s="128"/>
      <c r="R12" s="128"/>
      <c r="S12" s="128"/>
      <c r="T12" s="128"/>
      <c r="U12" s="128"/>
      <c r="V12" s="128"/>
    </row>
    <row r="13" spans="1:22" ht="51" x14ac:dyDescent="0.25">
      <c r="A13" s="171" t="s">
        <v>67</v>
      </c>
      <c r="B13" s="172" t="s">
        <v>93</v>
      </c>
      <c r="C13" s="158"/>
      <c r="D13" s="128"/>
      <c r="E13" s="128"/>
      <c r="F13" s="128"/>
      <c r="G13" s="128"/>
      <c r="H13" s="128"/>
      <c r="I13" s="128"/>
      <c r="J13" s="128"/>
      <c r="K13" s="128"/>
      <c r="L13" s="128"/>
      <c r="M13" s="128"/>
      <c r="N13" s="128"/>
      <c r="O13" s="128"/>
      <c r="P13" s="128"/>
      <c r="Q13" s="128"/>
      <c r="R13" s="128"/>
      <c r="S13" s="128"/>
      <c r="T13" s="128"/>
      <c r="U13" s="128"/>
      <c r="V13" s="128"/>
    </row>
    <row r="14" spans="1:22" ht="61.2" x14ac:dyDescent="0.25">
      <c r="A14" s="171" t="s">
        <v>68</v>
      </c>
      <c r="B14" s="172" t="s">
        <v>94</v>
      </c>
      <c r="C14" s="158"/>
      <c r="D14" s="128"/>
      <c r="E14" s="128"/>
      <c r="F14" s="128"/>
      <c r="G14" s="128"/>
      <c r="H14" s="128"/>
      <c r="I14" s="128"/>
      <c r="J14" s="128"/>
      <c r="K14" s="128"/>
      <c r="L14" s="128"/>
      <c r="M14" s="128"/>
      <c r="N14" s="128"/>
      <c r="O14" s="128"/>
      <c r="P14" s="128"/>
      <c r="Q14" s="128"/>
      <c r="R14" s="128"/>
      <c r="S14" s="128"/>
      <c r="T14" s="128"/>
      <c r="U14" s="128"/>
      <c r="V14" s="128"/>
    </row>
    <row r="15" spans="1:22" ht="20.399999999999999" x14ac:dyDescent="0.25">
      <c r="A15" s="171" t="s">
        <v>69</v>
      </c>
      <c r="B15" s="172" t="s">
        <v>63</v>
      </c>
      <c r="C15" s="158"/>
      <c r="D15" s="128"/>
      <c r="E15" s="128"/>
      <c r="F15" s="128"/>
      <c r="G15" s="128"/>
      <c r="H15" s="128"/>
      <c r="I15" s="128"/>
      <c r="J15" s="128"/>
      <c r="K15" s="128"/>
      <c r="L15" s="128"/>
      <c r="M15" s="128"/>
      <c r="N15" s="128"/>
      <c r="O15" s="128"/>
      <c r="P15" s="128"/>
      <c r="Q15" s="128"/>
      <c r="R15" s="128"/>
      <c r="S15" s="128"/>
      <c r="T15" s="128"/>
      <c r="U15" s="128"/>
      <c r="V15" s="128"/>
    </row>
    <row r="16" spans="1:22" ht="51" x14ac:dyDescent="0.25">
      <c r="A16" s="171" t="s">
        <v>70</v>
      </c>
      <c r="B16" s="172" t="s">
        <v>95</v>
      </c>
      <c r="C16" s="158"/>
      <c r="D16" s="128"/>
      <c r="E16" s="128"/>
      <c r="F16" s="128"/>
      <c r="G16" s="128"/>
      <c r="H16" s="128"/>
      <c r="I16" s="128"/>
      <c r="J16" s="128"/>
      <c r="K16" s="128"/>
      <c r="L16" s="128"/>
      <c r="M16" s="128"/>
      <c r="N16" s="128"/>
      <c r="O16" s="128"/>
      <c r="P16" s="128"/>
      <c r="Q16" s="128"/>
      <c r="R16" s="128"/>
      <c r="S16" s="128"/>
      <c r="T16" s="128"/>
      <c r="U16" s="128"/>
      <c r="V16" s="128"/>
    </row>
    <row r="17" spans="1:23" x14ac:dyDescent="0.25">
      <c r="A17" s="171" t="s">
        <v>71</v>
      </c>
      <c r="B17" s="172" t="s">
        <v>64</v>
      </c>
      <c r="C17" s="158"/>
      <c r="D17" s="128"/>
      <c r="E17" s="128"/>
      <c r="F17" s="128"/>
      <c r="G17" s="128"/>
      <c r="H17" s="128"/>
      <c r="I17" s="128"/>
      <c r="J17" s="128"/>
      <c r="K17" s="128"/>
      <c r="L17" s="128"/>
      <c r="M17" s="128"/>
      <c r="N17" s="128"/>
      <c r="O17" s="128"/>
      <c r="P17" s="128"/>
      <c r="Q17" s="128"/>
      <c r="R17" s="128"/>
      <c r="S17" s="128"/>
      <c r="T17" s="128"/>
      <c r="U17" s="128"/>
      <c r="V17" s="128"/>
    </row>
    <row r="18" spans="1:23" x14ac:dyDescent="0.25">
      <c r="B18" s="101"/>
      <c r="C18" s="102"/>
      <c r="D18" s="102"/>
      <c r="E18" s="102"/>
      <c r="F18" s="102"/>
      <c r="G18" s="102"/>
      <c r="H18" s="102"/>
      <c r="I18" s="102"/>
      <c r="J18" s="102"/>
      <c r="K18" s="102"/>
      <c r="L18" s="102"/>
      <c r="M18" s="102"/>
      <c r="N18" s="102"/>
      <c r="O18" s="102"/>
      <c r="P18" s="102"/>
      <c r="Q18" s="102"/>
      <c r="R18" s="102"/>
      <c r="S18" s="102"/>
      <c r="T18" s="102"/>
      <c r="U18" s="102"/>
      <c r="V18" s="102"/>
    </row>
    <row r="19" spans="1:23" x14ac:dyDescent="0.25">
      <c r="A19" s="97" t="s">
        <v>91</v>
      </c>
      <c r="B19" s="101"/>
      <c r="C19" s="127"/>
      <c r="D19" s="127"/>
      <c r="E19" s="127"/>
      <c r="F19" s="127"/>
      <c r="G19" s="127"/>
      <c r="H19" s="127"/>
      <c r="I19" s="127"/>
      <c r="J19" s="127"/>
      <c r="K19" s="127"/>
      <c r="L19" s="127"/>
      <c r="M19" s="127"/>
      <c r="N19" s="127"/>
      <c r="O19" s="127"/>
      <c r="P19" s="127"/>
      <c r="Q19" s="127"/>
      <c r="R19" s="127"/>
      <c r="S19" s="127"/>
      <c r="T19" s="127"/>
      <c r="U19" s="127"/>
      <c r="V19" s="127"/>
    </row>
    <row r="20" spans="1:23" x14ac:dyDescent="0.25">
      <c r="A20" s="97"/>
      <c r="B20" s="101"/>
    </row>
    <row r="21" spans="1:23" x14ac:dyDescent="0.25">
      <c r="A21" s="97"/>
      <c r="B21" s="101"/>
      <c r="D21" s="103"/>
    </row>
    <row r="22" spans="1:23" ht="13.2" x14ac:dyDescent="0.25">
      <c r="A22" s="143" t="s">
        <v>121</v>
      </c>
      <c r="B22" s="159"/>
      <c r="C22" s="159"/>
      <c r="D22" s="159"/>
      <c r="E22" s="159"/>
      <c r="F22" s="159"/>
      <c r="G22" s="159"/>
      <c r="H22" s="159"/>
      <c r="I22" s="159"/>
      <c r="J22" s="159"/>
      <c r="K22" s="159"/>
      <c r="L22" s="159"/>
    </row>
    <row r="23" spans="1:23" ht="13.2" x14ac:dyDescent="0.25">
      <c r="A23" s="155" t="s">
        <v>34</v>
      </c>
      <c r="B23" s="300" t="s">
        <v>98</v>
      </c>
      <c r="C23" s="301"/>
      <c r="D23" s="301"/>
      <c r="E23" s="301"/>
      <c r="F23" s="301"/>
      <c r="G23" s="301"/>
      <c r="H23" s="301"/>
      <c r="I23" s="301"/>
      <c r="J23" s="301"/>
      <c r="K23" s="301"/>
      <c r="L23" s="301"/>
      <c r="M23" s="301"/>
      <c r="N23" s="301"/>
      <c r="O23" s="301"/>
      <c r="P23" s="301"/>
      <c r="Q23" s="301"/>
      <c r="R23" s="301"/>
      <c r="S23" s="301"/>
      <c r="T23" s="301"/>
      <c r="U23" s="301"/>
      <c r="V23" s="302"/>
    </row>
    <row r="24" spans="1:23" ht="39" customHeight="1" x14ac:dyDescent="0.25">
      <c r="A24" s="170" t="s">
        <v>120</v>
      </c>
      <c r="B24" s="293" t="s">
        <v>160</v>
      </c>
      <c r="C24" s="293"/>
      <c r="D24" s="293"/>
      <c r="E24" s="293"/>
      <c r="F24" s="293"/>
      <c r="G24" s="293"/>
      <c r="H24" s="293"/>
      <c r="I24" s="293"/>
      <c r="J24" s="293"/>
      <c r="K24" s="293"/>
      <c r="L24" s="293"/>
      <c r="M24" s="293"/>
      <c r="N24" s="293"/>
      <c r="O24" s="293"/>
      <c r="P24" s="293"/>
      <c r="Q24" s="293"/>
      <c r="R24" s="293"/>
      <c r="S24" s="293"/>
      <c r="T24" s="293"/>
      <c r="U24" s="293"/>
      <c r="V24" s="293"/>
    </row>
    <row r="25" spans="1:23" s="101" customFormat="1" ht="39" customHeight="1" x14ac:dyDescent="0.25">
      <c r="A25" s="170"/>
      <c r="B25" s="293"/>
      <c r="C25" s="294"/>
      <c r="D25" s="294"/>
      <c r="E25" s="294"/>
      <c r="F25" s="294"/>
      <c r="G25" s="294"/>
      <c r="H25" s="294"/>
      <c r="I25" s="294"/>
      <c r="J25" s="294"/>
      <c r="K25" s="294"/>
      <c r="L25" s="294"/>
      <c r="M25" s="294"/>
      <c r="N25" s="294"/>
      <c r="O25" s="294"/>
      <c r="P25" s="294"/>
      <c r="Q25" s="294"/>
      <c r="R25" s="294"/>
      <c r="S25" s="294"/>
      <c r="T25" s="294"/>
      <c r="U25" s="294"/>
      <c r="V25" s="294"/>
      <c r="W25" s="154"/>
    </row>
    <row r="26" spans="1:23" ht="39" customHeight="1" x14ac:dyDescent="0.25">
      <c r="A26" s="156"/>
      <c r="B26" s="293"/>
      <c r="C26" s="294"/>
      <c r="D26" s="294"/>
      <c r="E26" s="294"/>
      <c r="F26" s="294"/>
      <c r="G26" s="294"/>
      <c r="H26" s="294"/>
      <c r="I26" s="294"/>
      <c r="J26" s="294"/>
      <c r="K26" s="294"/>
      <c r="L26" s="294"/>
      <c r="M26" s="294"/>
      <c r="N26" s="294"/>
      <c r="O26" s="294"/>
      <c r="P26" s="294"/>
      <c r="Q26" s="294"/>
      <c r="R26" s="294"/>
      <c r="S26" s="294"/>
      <c r="T26" s="294"/>
      <c r="U26" s="294"/>
      <c r="V26" s="294"/>
    </row>
    <row r="27" spans="1:23" ht="39" customHeight="1" x14ac:dyDescent="0.25">
      <c r="A27" s="170"/>
      <c r="B27" s="293"/>
      <c r="C27" s="294"/>
      <c r="D27" s="294"/>
      <c r="E27" s="294"/>
      <c r="F27" s="294"/>
      <c r="G27" s="294"/>
      <c r="H27" s="294"/>
      <c r="I27" s="294"/>
      <c r="J27" s="294"/>
      <c r="K27" s="294"/>
      <c r="L27" s="294"/>
      <c r="M27" s="294"/>
      <c r="N27" s="294"/>
      <c r="O27" s="294"/>
      <c r="P27" s="294"/>
      <c r="Q27" s="294"/>
      <c r="R27" s="294"/>
      <c r="S27" s="294"/>
      <c r="T27" s="294"/>
      <c r="U27" s="294"/>
      <c r="V27" s="294"/>
    </row>
    <row r="28" spans="1:23" ht="39" customHeight="1" x14ac:dyDescent="0.25">
      <c r="A28" s="170"/>
      <c r="B28" s="293"/>
      <c r="C28" s="294"/>
      <c r="D28" s="294"/>
      <c r="E28" s="294"/>
      <c r="F28" s="294"/>
      <c r="G28" s="294"/>
      <c r="H28" s="294"/>
      <c r="I28" s="294"/>
      <c r="J28" s="294"/>
      <c r="K28" s="294"/>
      <c r="L28" s="294"/>
      <c r="M28" s="294"/>
      <c r="N28" s="294"/>
      <c r="O28" s="294"/>
      <c r="P28" s="294"/>
      <c r="Q28" s="294"/>
      <c r="R28" s="294"/>
      <c r="S28" s="294"/>
      <c r="T28" s="294"/>
      <c r="U28" s="294"/>
      <c r="V28" s="294"/>
    </row>
    <row r="29" spans="1:23" ht="39" customHeight="1" x14ac:dyDescent="0.25">
      <c r="A29" s="170"/>
      <c r="B29" s="293"/>
      <c r="C29" s="294"/>
      <c r="D29" s="294"/>
      <c r="E29" s="294"/>
      <c r="F29" s="294"/>
      <c r="G29" s="294"/>
      <c r="H29" s="294"/>
      <c r="I29" s="294"/>
      <c r="J29" s="294"/>
      <c r="K29" s="294"/>
      <c r="L29" s="294"/>
      <c r="M29" s="294"/>
      <c r="N29" s="294"/>
      <c r="O29" s="294"/>
      <c r="P29" s="294"/>
      <c r="Q29" s="294"/>
      <c r="R29" s="294"/>
      <c r="S29" s="294"/>
      <c r="T29" s="294"/>
      <c r="U29" s="294"/>
      <c r="V29" s="294"/>
    </row>
    <row r="30" spans="1:23" ht="39" customHeight="1" x14ac:dyDescent="0.25">
      <c r="A30" s="170"/>
      <c r="B30" s="293"/>
      <c r="C30" s="294"/>
      <c r="D30" s="294"/>
      <c r="E30" s="294"/>
      <c r="F30" s="294"/>
      <c r="G30" s="294"/>
      <c r="H30" s="294"/>
      <c r="I30" s="294"/>
      <c r="J30" s="294"/>
      <c r="K30" s="294"/>
      <c r="L30" s="294"/>
      <c r="M30" s="294"/>
      <c r="N30" s="294"/>
      <c r="O30" s="294"/>
      <c r="P30" s="294"/>
      <c r="Q30" s="294"/>
      <c r="R30" s="294"/>
      <c r="S30" s="294"/>
      <c r="T30" s="294"/>
      <c r="U30" s="294"/>
      <c r="V30" s="294"/>
    </row>
    <row r="31" spans="1:23" ht="39" customHeight="1" x14ac:dyDescent="0.25">
      <c r="A31" s="170"/>
      <c r="B31" s="293"/>
      <c r="C31" s="294"/>
      <c r="D31" s="294"/>
      <c r="E31" s="294"/>
      <c r="F31" s="294"/>
      <c r="G31" s="294"/>
      <c r="H31" s="294"/>
      <c r="I31" s="294"/>
      <c r="J31" s="294"/>
      <c r="K31" s="294"/>
      <c r="L31" s="294"/>
      <c r="M31" s="294"/>
      <c r="N31" s="294"/>
      <c r="O31" s="294"/>
      <c r="P31" s="294"/>
      <c r="Q31" s="294"/>
      <c r="R31" s="294"/>
      <c r="S31" s="294"/>
      <c r="T31" s="294"/>
      <c r="U31" s="294"/>
      <c r="V31" s="294"/>
    </row>
    <row r="32" spans="1:23" ht="39" customHeight="1" x14ac:dyDescent="0.25">
      <c r="A32" s="170"/>
      <c r="B32" s="293"/>
      <c r="C32" s="294"/>
      <c r="D32" s="294"/>
      <c r="E32" s="294"/>
      <c r="F32" s="294"/>
      <c r="G32" s="294"/>
      <c r="H32" s="294"/>
      <c r="I32" s="294"/>
      <c r="J32" s="294"/>
      <c r="K32" s="294"/>
      <c r="L32" s="294"/>
      <c r="M32" s="294"/>
      <c r="N32" s="294"/>
      <c r="O32" s="294"/>
      <c r="P32" s="294"/>
      <c r="Q32" s="294"/>
      <c r="R32" s="294"/>
      <c r="S32" s="294"/>
      <c r="T32" s="294"/>
      <c r="U32" s="294"/>
      <c r="V32" s="294"/>
    </row>
    <row r="33" spans="1:22" ht="39" customHeight="1" x14ac:dyDescent="0.25">
      <c r="A33" s="170"/>
      <c r="B33" s="293"/>
      <c r="C33" s="294"/>
      <c r="D33" s="294"/>
      <c r="E33" s="294"/>
      <c r="F33" s="294"/>
      <c r="G33" s="294"/>
      <c r="H33" s="294"/>
      <c r="I33" s="294"/>
      <c r="J33" s="294"/>
      <c r="K33" s="294"/>
      <c r="L33" s="294"/>
      <c r="M33" s="294"/>
      <c r="N33" s="294"/>
      <c r="O33" s="294"/>
      <c r="P33" s="294"/>
      <c r="Q33" s="294"/>
      <c r="R33" s="294"/>
      <c r="S33" s="294"/>
      <c r="T33" s="294"/>
      <c r="U33" s="294"/>
      <c r="V33" s="294"/>
    </row>
  </sheetData>
  <sheetProtection algorithmName="SHA-512" hashValue="ITLai5ioGR0/VJNCwoXWmgpl9jEVkG/8qKLgzfNb/6aerW219r2Hx0iPuWXQkE3gTBHEUjvcb2Yyzu/0kXEyWQ==" saltValue="ptm09Nvr78NqKbeWn/4xQA==" spinCount="100000" sheet="1" objects="1" scenarios="1"/>
  <mergeCells count="18">
    <mergeCell ref="C1:L1"/>
    <mergeCell ref="C2:L2"/>
    <mergeCell ref="C3:L3"/>
    <mergeCell ref="C4:L4"/>
    <mergeCell ref="C5:L5"/>
    <mergeCell ref="B26:V26"/>
    <mergeCell ref="B27:V27"/>
    <mergeCell ref="B33:V33"/>
    <mergeCell ref="C6:L6"/>
    <mergeCell ref="C7:L7"/>
    <mergeCell ref="B28:V28"/>
    <mergeCell ref="B29:V29"/>
    <mergeCell ref="B30:V30"/>
    <mergeCell ref="B31:V31"/>
    <mergeCell ref="B32:V32"/>
    <mergeCell ref="B24:V24"/>
    <mergeCell ref="B23:V23"/>
    <mergeCell ref="B25:V25"/>
  </mergeCells>
  <conditionalFormatting sqref="C11:V18">
    <cfRule type="containsText" dxfId="7" priority="10" operator="containsText" text="nein">
      <formula>NOT(ISERROR(SEARCH("nein",C11)))</formula>
    </cfRule>
    <cfRule type="containsText" dxfId="6" priority="11" operator="containsText" text="ja">
      <formula>NOT(ISERROR(SEARCH("ja",C11)))</formula>
    </cfRule>
  </conditionalFormatting>
  <conditionalFormatting sqref="C19:V19">
    <cfRule type="containsText" dxfId="5" priority="2" operator="containsText" text="Nicht zugelassen">
      <formula>NOT(ISERROR(SEARCH("Nicht zugelassen",C19)))</formula>
    </cfRule>
    <cfRule type="containsText" dxfId="4" priority="3" operator="containsText" text="Zugelassen">
      <formula>NOT(ISERROR(SEARCH("Zugelassen",C19)))</formula>
    </cfRule>
  </conditionalFormatting>
  <conditionalFormatting sqref="C21:V21 M22:O22 D19:V19">
    <cfRule type="containsText" dxfId="3" priority="14" operator="containsText" text="nein">
      <formula>NOT(ISERROR(SEARCH("nein",C19)))</formula>
    </cfRule>
  </conditionalFormatting>
  <conditionalFormatting sqref="C21:V21 M22:O22">
    <cfRule type="containsText" dxfId="2" priority="6" operator="containsText" text="Nicht zugelassen">
      <formula>NOT(ISERROR(SEARCH("Nicht zugelassen",C21)))</formula>
    </cfRule>
    <cfRule type="containsText" dxfId="1" priority="7" operator="containsText" text="Zugelassen">
      <formula>NOT(ISERROR(SEARCH("Zugelassen",C21)))</formula>
    </cfRule>
  </conditionalFormatting>
  <conditionalFormatting sqref="D13:V19 C21:V21 M22:O22 E12:V12">
    <cfRule type="containsText" dxfId="0" priority="17" operator="containsText" text="ja">
      <formula>NOT(ISERROR(SEARCH("ja",C12)))</formula>
    </cfRule>
  </conditionalFormatting>
  <pageMargins left="0.78740157480314965" right="0.70866141732283472" top="0.59055118110236227" bottom="0.59055118110236227" header="0.31496062992125984" footer="0.31496062992125984"/>
  <pageSetup paperSize="8" scale="47" orientation="landscape" r:id="rId1"/>
  <headerFooter>
    <oddFooter>&amp;L&amp;8Bewertungsformular 20 Unternehmen, V24-02 (Ersetzt: V24-01)&amp;C&amp;8Eignungskriterien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2CE6B5C-D885-48C9-849B-741044EA1207}">
          <x14:formula1>
            <xm:f>Datenblatt!$B$33:$B$34</xm:f>
          </x14:formula1>
          <xm:sqref>C19:V19</xm:sqref>
        </x14:dataValidation>
        <x14:dataValidation type="list" allowBlank="1" showInputMessage="1" showErrorMessage="1" xr:uid="{91BAF991-CA46-4E2E-8585-D8CD849404B5}">
          <x14:formula1>
            <xm:f>Datenblatt!$B$31:$B$32</xm:f>
          </x14:formula1>
          <xm:sqref>D19:V19 C11:V17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4BA-3D3A-40CA-A190-A09A45F19633}">
  <sheetPr>
    <tabColor rgb="FF7030A0"/>
  </sheetPr>
  <dimension ref="A1:H38"/>
  <sheetViews>
    <sheetView zoomScale="80" zoomScaleNormal="80" workbookViewId="0">
      <pane xSplit="2" ySplit="18" topLeftCell="C19" activePane="bottomRight" state="frozen"/>
      <selection pane="topRight" activeCell="C1" sqref="C1"/>
      <selection pane="bottomLeft" activeCell="A19" sqref="A19"/>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14"/>
      <c r="G1" s="314"/>
      <c r="H1" s="315"/>
    </row>
    <row r="2" spans="1:8" x14ac:dyDescent="0.25">
      <c r="B2" s="5" t="s">
        <v>40</v>
      </c>
      <c r="C2" s="242" t="str">
        <f>IF(ISBLANK(Offertvergleich!$B2),"",Offertvergleich!$B2)</f>
        <v/>
      </c>
      <c r="D2" s="242"/>
      <c r="E2" s="316" t="s">
        <v>90</v>
      </c>
      <c r="F2" s="317"/>
      <c r="G2" s="317"/>
      <c r="H2" s="318"/>
    </row>
    <row r="3" spans="1:8" x14ac:dyDescent="0.25">
      <c r="B3" s="5" t="s">
        <v>41</v>
      </c>
      <c r="C3" s="242" t="str">
        <f>IF(ISBLANK(Offertvergleich!$B3),"",Offertvergleich!$B3)</f>
        <v/>
      </c>
      <c r="D3" s="242"/>
      <c r="E3" s="316" t="s">
        <v>105</v>
      </c>
      <c r="F3" s="317"/>
      <c r="G3" s="317"/>
      <c r="H3" s="318"/>
    </row>
    <row r="4" spans="1:8" x14ac:dyDescent="0.25">
      <c r="B4" s="5"/>
      <c r="E4" s="316" t="s">
        <v>108</v>
      </c>
      <c r="F4" s="317"/>
      <c r="G4" s="317"/>
      <c r="H4" s="318"/>
    </row>
    <row r="5" spans="1:8" x14ac:dyDescent="0.25">
      <c r="B5" s="5"/>
      <c r="E5" s="316" t="s">
        <v>106</v>
      </c>
      <c r="F5" s="317"/>
      <c r="G5" s="317"/>
      <c r="H5" s="318"/>
    </row>
    <row r="6" spans="1:8" x14ac:dyDescent="0.25">
      <c r="B6" s="5"/>
      <c r="E6" s="310" t="s">
        <v>107</v>
      </c>
      <c r="F6" s="311"/>
      <c r="G6" s="311"/>
      <c r="H6" s="312"/>
    </row>
    <row r="7" spans="1:8" x14ac:dyDescent="0.25">
      <c r="B7" s="5"/>
    </row>
    <row r="8" spans="1:8" s="6" customFormat="1" ht="11.25" customHeight="1" x14ac:dyDescent="0.2">
      <c r="A8" s="95"/>
      <c r="B8" s="97" t="s">
        <v>82</v>
      </c>
      <c r="C8" s="307" t="s">
        <v>144</v>
      </c>
      <c r="D8" s="308"/>
    </row>
    <row r="9" spans="1:8" s="6" customFormat="1" ht="11.25" customHeight="1" x14ac:dyDescent="0.2">
      <c r="A9" s="95"/>
      <c r="B9" s="5" t="s">
        <v>84</v>
      </c>
      <c r="C9" s="309">
        <v>0.1</v>
      </c>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ht="92.4" x14ac:dyDescent="0.25">
      <c r="A19" s="115">
        <v>1</v>
      </c>
      <c r="B19" s="116" t="str">
        <f>IF(ISBLANK(Offertvergleich!C$18),"",Offertvergleich!C$18)</f>
        <v>U1</v>
      </c>
      <c r="C19" s="135" t="s">
        <v>9</v>
      </c>
      <c r="D19" s="136" t="s">
        <v>72</v>
      </c>
      <c r="E19" s="137" t="s">
        <v>73</v>
      </c>
      <c r="F19" s="117">
        <f>IF(ISBLANK(G19),"",G19*$C$9)</f>
        <v>0.30000000000000004</v>
      </c>
      <c r="G19" s="177">
        <v>3</v>
      </c>
      <c r="H19" s="136" t="s">
        <v>78</v>
      </c>
    </row>
    <row r="20" spans="1:8" s="118" customFormat="1" ht="79.2" x14ac:dyDescent="0.25">
      <c r="A20" s="115">
        <v>2</v>
      </c>
      <c r="B20" s="116" t="str">
        <f>IF(ISBLANK(Offertvergleich!F$18),"",Offertvergleich!F$18)</f>
        <v>U2</v>
      </c>
      <c r="C20" s="116" t="str">
        <f>IF(ISBLANK($C$19),"",$C$19)</f>
        <v>ZK-2 Bauprogramm</v>
      </c>
      <c r="D20" s="119" t="str">
        <f>IF(ISBLANK($D$19),"",$D$19)</f>
        <v>Abgabe Bauprogramm der offerierten Leistungen (maximal 1x A3)</v>
      </c>
      <c r="E20" s="119" t="str">
        <f>IF(ISBLANK($E$19),"",$E$19)</f>
        <v>- Aufgrund der eingereichten Angaben
- Maximale Seitenzahl eingehalten
- Umfang der abgebildeten Termine
- Plausibilität
- Einhalten der Vorgaben
- Aufgedeckte Konflikte</v>
      </c>
      <c r="F20" s="117">
        <f t="shared" ref="F20:F38" si="0">IF(ISBLANK(G20),"",G20*$C$9)</f>
        <v>0</v>
      </c>
      <c r="G20" s="177">
        <v>0</v>
      </c>
      <c r="H20" s="136" t="s">
        <v>80</v>
      </c>
    </row>
    <row r="21" spans="1:8" s="118" customFormat="1" ht="118.8" x14ac:dyDescent="0.25">
      <c r="A21" s="115">
        <v>3</v>
      </c>
      <c r="B21" s="116" t="str">
        <f>IF(ISBLANK(Offertvergleich!I$18),"",Offertvergleich!I$18)</f>
        <v>U3</v>
      </c>
      <c r="C21" s="116" t="str">
        <f t="shared" ref="C21:C38" si="1">IF(ISBLANK($C$19),"",$C$19)</f>
        <v>ZK-2 Bauprogramm</v>
      </c>
      <c r="D21" s="119" t="str">
        <f t="shared" ref="D21:D38" si="2">IF(ISBLANK($D$19),"",$D$19)</f>
        <v>Abgabe Bauprogramm der offerierten Leistungen (maximal 1x A3)</v>
      </c>
      <c r="E21" s="119" t="str">
        <f t="shared" ref="E21:E38" si="3">IF(ISBLANK($E$19),"",$E$19)</f>
        <v>- Aufgrund der eingereichten Angaben
- Maximale Seitenzahl eingehalten
- Umfang der abgebildeten Termine
- Plausibilität
- Einhalten der Vorgaben
- Aufgedeckte Konflikte</v>
      </c>
      <c r="F21" s="117">
        <f t="shared" si="0"/>
        <v>0.4</v>
      </c>
      <c r="G21" s="177">
        <v>4</v>
      </c>
      <c r="H21" s="136" t="s">
        <v>81</v>
      </c>
    </row>
    <row r="22" spans="1:8" s="118" customFormat="1" ht="79.2" x14ac:dyDescent="0.25">
      <c r="A22" s="115">
        <v>4</v>
      </c>
      <c r="B22" s="116" t="str">
        <f>IF(ISBLANK(Offertvergleich!L$18),"",Offertvergleich!L$18)</f>
        <v>U4</v>
      </c>
      <c r="C22" s="116" t="str">
        <f t="shared" si="1"/>
        <v>ZK-2 Bauprogramm</v>
      </c>
      <c r="D22" s="119" t="str">
        <f t="shared" si="2"/>
        <v>Abgabe Bauprogramm der offerierten Leistungen (maximal 1x A3)</v>
      </c>
      <c r="E22" s="119" t="str">
        <f t="shared" si="3"/>
        <v>- Aufgrund der eingereichten Angaben
- Maximale Seitenzahl eingehalten
- Umfang der abgebildeten Termine
- Plausibilität
- Einhalten der Vorgaben
- Aufgedeckte Konflikte</v>
      </c>
      <c r="F22" s="117" t="str">
        <f t="shared" si="0"/>
        <v/>
      </c>
      <c r="G22" s="177"/>
      <c r="H22" s="137"/>
    </row>
    <row r="23" spans="1:8" s="118" customFormat="1" ht="79.2" x14ac:dyDescent="0.25">
      <c r="A23" s="115">
        <v>5</v>
      </c>
      <c r="B23" s="116" t="str">
        <f>IF(ISBLANK(Offertvergleich!O$18),"",Offertvergleich!O$18)</f>
        <v>U5</v>
      </c>
      <c r="C23" s="116" t="str">
        <f t="shared" si="1"/>
        <v>ZK-2 Bauprogramm</v>
      </c>
      <c r="D23" s="119" t="str">
        <f t="shared" si="2"/>
        <v>Abgabe Bauprogramm der offerierten Leistungen (maximal 1x A3)</v>
      </c>
      <c r="E23" s="119" t="str">
        <f t="shared" si="3"/>
        <v>- Aufgrund der eingereichten Angaben
- Maximale Seitenzahl eingehalten
- Umfang der abgebildeten Termine
- Plausibilität
- Einhalten der Vorgaben
- Aufgedeckte Konflikte</v>
      </c>
      <c r="F23" s="117" t="str">
        <f t="shared" si="0"/>
        <v/>
      </c>
      <c r="G23" s="177"/>
      <c r="H23" s="137"/>
    </row>
    <row r="24" spans="1:8" s="118" customFormat="1" ht="79.2" x14ac:dyDescent="0.25">
      <c r="A24" s="115">
        <v>6</v>
      </c>
      <c r="B24" s="116" t="str">
        <f>IF(ISBLANK(Offertvergleich!T$18),"",Offertvergleich!T$18)</f>
        <v>U6</v>
      </c>
      <c r="C24" s="116" t="str">
        <f t="shared" si="1"/>
        <v>ZK-2 Bauprogramm</v>
      </c>
      <c r="D24" s="119" t="str">
        <f t="shared" si="2"/>
        <v>Abgabe Bauprogramm der offerierten Leistungen (maximal 1x A3)</v>
      </c>
      <c r="E24" s="119" t="str">
        <f t="shared" si="3"/>
        <v>- Aufgrund der eingereichten Angaben
- Maximale Seitenzahl eingehalten
- Umfang der abgebildeten Termine
- Plausibilität
- Einhalten der Vorgaben
- Aufgedeckte Konflikte</v>
      </c>
      <c r="F24" s="117" t="str">
        <f t="shared" si="0"/>
        <v/>
      </c>
      <c r="G24" s="177"/>
      <c r="H24" s="136"/>
    </row>
    <row r="25" spans="1:8" s="118" customFormat="1" ht="79.2" x14ac:dyDescent="0.25">
      <c r="A25" s="115">
        <v>7</v>
      </c>
      <c r="B25" s="116" t="str">
        <f>IF(ISBLANK(Offertvergleich!W$18),"",Offertvergleich!W$18)</f>
        <v>U7</v>
      </c>
      <c r="C25" s="116" t="str">
        <f t="shared" si="1"/>
        <v>ZK-2 Bauprogramm</v>
      </c>
      <c r="D25" s="119" t="str">
        <f t="shared" si="2"/>
        <v>Abgabe Bauprogramm der offerierten Leistungen (maximal 1x A3)</v>
      </c>
      <c r="E25" s="119" t="str">
        <f t="shared" si="3"/>
        <v>- Aufgrund der eingereichten Angaben
- Maximale Seitenzahl eingehalten
- Umfang der abgebildeten Termine
- Plausibilität
- Einhalten der Vorgaben
- Aufgedeckte Konflikte</v>
      </c>
      <c r="F25" s="117" t="str">
        <f t="shared" si="0"/>
        <v/>
      </c>
      <c r="G25" s="177"/>
      <c r="H25" s="136"/>
    </row>
    <row r="26" spans="1:8" s="118" customFormat="1" ht="79.2" x14ac:dyDescent="0.25">
      <c r="A26" s="115">
        <v>8</v>
      </c>
      <c r="B26" s="116" t="str">
        <f>IF(ISBLANK(Offertvergleich!Z$18),"",Offertvergleich!Z$18)</f>
        <v>U8</v>
      </c>
      <c r="C26" s="116" t="str">
        <f t="shared" si="1"/>
        <v>ZK-2 Bauprogramm</v>
      </c>
      <c r="D26" s="119" t="str">
        <f t="shared" si="2"/>
        <v>Abgabe Bauprogramm der offerierten Leistungen (maximal 1x A3)</v>
      </c>
      <c r="E26" s="119" t="str">
        <f t="shared" si="3"/>
        <v>- Aufgrund der eingereichten Angaben
- Maximale Seitenzahl eingehalten
- Umfang der abgebildeten Termine
- Plausibilität
- Einhalten der Vorgaben
- Aufgedeckte Konflikte</v>
      </c>
      <c r="F26" s="117" t="str">
        <f t="shared" si="0"/>
        <v/>
      </c>
      <c r="G26" s="177"/>
      <c r="H26" s="136"/>
    </row>
    <row r="27" spans="1:8" s="118" customFormat="1" ht="79.2" x14ac:dyDescent="0.25">
      <c r="A27" s="115">
        <v>9</v>
      </c>
      <c r="B27" s="116" t="str">
        <f>IF(ISBLANK(Offertvergleich!AC$18),"",Offertvergleich!AC$18)</f>
        <v>U9</v>
      </c>
      <c r="C27" s="116" t="str">
        <f t="shared" si="1"/>
        <v>ZK-2 Bauprogramm</v>
      </c>
      <c r="D27" s="119" t="str">
        <f t="shared" si="2"/>
        <v>Abgabe Bauprogramm der offerierten Leistungen (maximal 1x A3)</v>
      </c>
      <c r="E27" s="119" t="str">
        <f t="shared" si="3"/>
        <v>- Aufgrund der eingereichten Angaben
- Maximale Seitenzahl eingehalten
- Umfang der abgebildeten Termine
- Plausibilität
- Einhalten der Vorgaben
- Aufgedeckte Konflikte</v>
      </c>
      <c r="F27" s="117" t="str">
        <f t="shared" si="0"/>
        <v/>
      </c>
      <c r="G27" s="177"/>
      <c r="H27" s="136"/>
    </row>
    <row r="28" spans="1:8" s="118" customFormat="1" ht="79.2" x14ac:dyDescent="0.25">
      <c r="A28" s="115">
        <v>10</v>
      </c>
      <c r="B28" s="116" t="str">
        <f>IF(ISBLANK(Offertvergleich!AF$18),"",Offertvergleich!AF$18)</f>
        <v>U10</v>
      </c>
      <c r="C28" s="116" t="str">
        <f t="shared" si="1"/>
        <v>ZK-2 Bauprogramm</v>
      </c>
      <c r="D28" s="119" t="str">
        <f t="shared" si="2"/>
        <v>Abgabe Bauprogramm der offerierten Leistungen (maximal 1x A3)</v>
      </c>
      <c r="E28" s="119" t="str">
        <f t="shared" si="3"/>
        <v>- Aufgrund der eingereichten Angaben
- Maximale Seitenzahl eingehalten
- Umfang der abgebildeten Termine
- Plausibilität
- Einhalten der Vorgaben
- Aufgedeckte Konflikte</v>
      </c>
      <c r="F28" s="117" t="str">
        <f t="shared" si="0"/>
        <v/>
      </c>
      <c r="G28" s="177"/>
      <c r="H28" s="136"/>
    </row>
    <row r="29" spans="1:8" s="118" customFormat="1" ht="79.2" x14ac:dyDescent="0.25">
      <c r="A29" s="115">
        <v>11</v>
      </c>
      <c r="B29" s="116" t="str">
        <f>IF(ISBLANK(Offertvergleich!AK$18),"",Offertvergleich!AK$18)</f>
        <v>U11</v>
      </c>
      <c r="C29" s="116" t="str">
        <f t="shared" si="1"/>
        <v>ZK-2 Bauprogramm</v>
      </c>
      <c r="D29" s="119" t="str">
        <f t="shared" si="2"/>
        <v>Abgabe Bauprogramm der offerierten Leistungen (maximal 1x A3)</v>
      </c>
      <c r="E29" s="119" t="str">
        <f t="shared" si="3"/>
        <v>- Aufgrund der eingereichten Angaben
- Maximale Seitenzahl eingehalten
- Umfang der abgebildeten Termine
- Plausibilität
- Einhalten der Vorgaben
- Aufgedeckte Konflikte</v>
      </c>
      <c r="F29" s="117" t="str">
        <f t="shared" si="0"/>
        <v/>
      </c>
      <c r="G29" s="177"/>
      <c r="H29" s="136"/>
    </row>
    <row r="30" spans="1:8" s="118" customFormat="1" ht="79.2" x14ac:dyDescent="0.25">
      <c r="A30" s="115">
        <v>12</v>
      </c>
      <c r="B30" s="116" t="str">
        <f>IF(ISBLANK(Offertvergleich!AN$18),"",Offertvergleich!AN$18)</f>
        <v>U12</v>
      </c>
      <c r="C30" s="116" t="str">
        <f t="shared" si="1"/>
        <v>ZK-2 Bauprogramm</v>
      </c>
      <c r="D30" s="119" t="str">
        <f t="shared" si="2"/>
        <v>Abgabe Bauprogramm der offerierten Leistungen (maximal 1x A3)</v>
      </c>
      <c r="E30" s="119" t="str">
        <f t="shared" si="3"/>
        <v>- Aufgrund der eingereichten Angaben
- Maximale Seitenzahl eingehalten
- Umfang der abgebildeten Termine
- Plausibilität
- Einhalten der Vorgaben
- Aufgedeckte Konflikte</v>
      </c>
      <c r="F30" s="117" t="str">
        <f t="shared" si="0"/>
        <v/>
      </c>
      <c r="G30" s="177"/>
      <c r="H30" s="136"/>
    </row>
    <row r="31" spans="1:8" s="118" customFormat="1" ht="79.2" x14ac:dyDescent="0.25">
      <c r="A31" s="115">
        <v>13</v>
      </c>
      <c r="B31" s="116" t="str">
        <f>IF(ISBLANK(Offertvergleich!AQ$18),"",Offertvergleich!AQ$18)</f>
        <v>U13</v>
      </c>
      <c r="C31" s="116" t="str">
        <f t="shared" si="1"/>
        <v>ZK-2 Bauprogramm</v>
      </c>
      <c r="D31" s="119" t="str">
        <f t="shared" si="2"/>
        <v>Abgabe Bauprogramm der offerierten Leistungen (maximal 1x A3)</v>
      </c>
      <c r="E31" s="119" t="str">
        <f t="shared" si="3"/>
        <v>- Aufgrund der eingereichten Angaben
- Maximale Seitenzahl eingehalten
- Umfang der abgebildeten Termine
- Plausibilität
- Einhalten der Vorgaben
- Aufgedeckte Konflikte</v>
      </c>
      <c r="F31" s="117" t="str">
        <f t="shared" si="0"/>
        <v/>
      </c>
      <c r="G31" s="177"/>
      <c r="H31" s="136"/>
    </row>
    <row r="32" spans="1:8" s="118" customFormat="1" ht="79.2" x14ac:dyDescent="0.25">
      <c r="A32" s="115">
        <v>14</v>
      </c>
      <c r="B32" s="116" t="str">
        <f>IF(ISBLANK(Offertvergleich!AT$18),"",Offertvergleich!AT$18)</f>
        <v>U14</v>
      </c>
      <c r="C32" s="116" t="str">
        <f t="shared" si="1"/>
        <v>ZK-2 Bauprogramm</v>
      </c>
      <c r="D32" s="119" t="str">
        <f t="shared" si="2"/>
        <v>Abgabe Bauprogramm der offerierten Leistungen (maximal 1x A3)</v>
      </c>
      <c r="E32" s="119" t="str">
        <f t="shared" si="3"/>
        <v>- Aufgrund der eingereichten Angaben
- Maximale Seitenzahl eingehalten
- Umfang der abgebildeten Termine
- Plausibilität
- Einhalten der Vorgaben
- Aufgedeckte Konflikte</v>
      </c>
      <c r="F32" s="117" t="str">
        <f t="shared" si="0"/>
        <v/>
      </c>
      <c r="G32" s="177"/>
      <c r="H32" s="136"/>
    </row>
    <row r="33" spans="1:8" s="118" customFormat="1" ht="79.2" x14ac:dyDescent="0.25">
      <c r="A33" s="115">
        <v>15</v>
      </c>
      <c r="B33" s="116" t="str">
        <f>IF(ISBLANK(Offertvergleich!AW$18),"",Offertvergleich!AW$18)</f>
        <v>U15</v>
      </c>
      <c r="C33" s="116" t="str">
        <f t="shared" si="1"/>
        <v>ZK-2 Bauprogramm</v>
      </c>
      <c r="D33" s="119" t="str">
        <f t="shared" si="2"/>
        <v>Abgabe Bauprogramm der offerierten Leistungen (maximal 1x A3)</v>
      </c>
      <c r="E33" s="119" t="str">
        <f t="shared" si="3"/>
        <v>- Aufgrund der eingereichten Angaben
- Maximale Seitenzahl eingehalten
- Umfang der abgebildeten Termine
- Plausibilität
- Einhalten der Vorgaben
- Aufgedeckte Konflikte</v>
      </c>
      <c r="F33" s="117" t="str">
        <f t="shared" si="0"/>
        <v/>
      </c>
      <c r="G33" s="177"/>
      <c r="H33" s="136"/>
    </row>
    <row r="34" spans="1:8" s="118" customFormat="1" ht="79.2" x14ac:dyDescent="0.25">
      <c r="A34" s="115">
        <v>16</v>
      </c>
      <c r="B34" s="116" t="str">
        <f>IF(ISBLANK(Offertvergleich!BB$18),"",Offertvergleich!BB$18)</f>
        <v>U16</v>
      </c>
      <c r="C34" s="116" t="str">
        <f t="shared" si="1"/>
        <v>ZK-2 Bauprogramm</v>
      </c>
      <c r="D34" s="119" t="str">
        <f t="shared" si="2"/>
        <v>Abgabe Bauprogramm der offerierten Leistungen (maximal 1x A3)</v>
      </c>
      <c r="E34" s="119" t="str">
        <f t="shared" si="3"/>
        <v>- Aufgrund der eingereichten Angaben
- Maximale Seitenzahl eingehalten
- Umfang der abgebildeten Termine
- Plausibilität
- Einhalten der Vorgaben
- Aufgedeckte Konflikte</v>
      </c>
      <c r="F34" s="117" t="str">
        <f t="shared" si="0"/>
        <v/>
      </c>
      <c r="G34" s="177"/>
      <c r="H34" s="136"/>
    </row>
    <row r="35" spans="1:8" s="118" customFormat="1" ht="79.2" x14ac:dyDescent="0.25">
      <c r="A35" s="115">
        <v>17</v>
      </c>
      <c r="B35" s="116" t="str">
        <f>IF(ISBLANK(Offertvergleich!BE$18),"",Offertvergleich!BE$18)</f>
        <v>U17</v>
      </c>
      <c r="C35" s="116" t="str">
        <f t="shared" si="1"/>
        <v>ZK-2 Bauprogramm</v>
      </c>
      <c r="D35" s="119" t="str">
        <f t="shared" si="2"/>
        <v>Abgabe Bauprogramm der offerierten Leistungen (maximal 1x A3)</v>
      </c>
      <c r="E35" s="119" t="str">
        <f t="shared" si="3"/>
        <v>- Aufgrund der eingereichten Angaben
- Maximale Seitenzahl eingehalten
- Umfang der abgebildeten Termine
- Plausibilität
- Einhalten der Vorgaben
- Aufgedeckte Konflikte</v>
      </c>
      <c r="F35" s="117" t="str">
        <f t="shared" si="0"/>
        <v/>
      </c>
      <c r="G35" s="177"/>
      <c r="H35" s="136"/>
    </row>
    <row r="36" spans="1:8" s="118" customFormat="1" ht="79.2" x14ac:dyDescent="0.25">
      <c r="A36" s="115">
        <v>18</v>
      </c>
      <c r="B36" s="116" t="str">
        <f>IF(ISBLANK(Offertvergleich!BH$18),"",Offertvergleich!BH$18)</f>
        <v>U18</v>
      </c>
      <c r="C36" s="116" t="str">
        <f t="shared" si="1"/>
        <v>ZK-2 Bauprogramm</v>
      </c>
      <c r="D36" s="119" t="str">
        <f t="shared" si="2"/>
        <v>Abgabe Bauprogramm der offerierten Leistungen (maximal 1x A3)</v>
      </c>
      <c r="E36" s="119" t="str">
        <f t="shared" si="3"/>
        <v>- Aufgrund der eingereichten Angaben
- Maximale Seitenzahl eingehalten
- Umfang der abgebildeten Termine
- Plausibilität
- Einhalten der Vorgaben
- Aufgedeckte Konflikte</v>
      </c>
      <c r="F36" s="117" t="str">
        <f t="shared" si="0"/>
        <v/>
      </c>
      <c r="G36" s="177"/>
      <c r="H36" s="136"/>
    </row>
    <row r="37" spans="1:8" s="118" customFormat="1" ht="79.2" x14ac:dyDescent="0.25">
      <c r="A37" s="115">
        <v>19</v>
      </c>
      <c r="B37" s="116" t="str">
        <f>IF(ISBLANK(Offertvergleich!BK$18),"",Offertvergleich!BK$18)</f>
        <v>U19</v>
      </c>
      <c r="C37" s="116" t="str">
        <f t="shared" si="1"/>
        <v>ZK-2 Bauprogramm</v>
      </c>
      <c r="D37" s="119" t="str">
        <f t="shared" si="2"/>
        <v>Abgabe Bauprogramm der offerierten Leistungen (maximal 1x A3)</v>
      </c>
      <c r="E37" s="119" t="str">
        <f t="shared" si="3"/>
        <v>- Aufgrund der eingereichten Angaben
- Maximale Seitenzahl eingehalten
- Umfang der abgebildeten Termine
- Plausibilität
- Einhalten der Vorgaben
- Aufgedeckte Konflikte</v>
      </c>
      <c r="F37" s="117" t="str">
        <f t="shared" si="0"/>
        <v/>
      </c>
      <c r="G37" s="177"/>
      <c r="H37" s="136"/>
    </row>
    <row r="38" spans="1:8" s="118" customFormat="1" ht="79.2" x14ac:dyDescent="0.25">
      <c r="A38" s="115">
        <v>20</v>
      </c>
      <c r="B38" s="116" t="str">
        <f>IF(ISBLANK(Offertvergleich!BN$18),"",Offertvergleich!BN$18)</f>
        <v>U20</v>
      </c>
      <c r="C38" s="116" t="str">
        <f t="shared" si="1"/>
        <v>ZK-2 Bauprogramm</v>
      </c>
      <c r="D38" s="119" t="str">
        <f t="shared" si="2"/>
        <v>Abgabe Bauprogramm der offerierten Leistungen (maximal 1x A3)</v>
      </c>
      <c r="E38" s="119" t="str">
        <f t="shared" si="3"/>
        <v>- Aufgrund der eingereichten Angaben
- Maximale Seitenzahl eingehalten
- Umfang der abgebildeten Termine
- Plausibilität
- Einhalten der Vorgaben
- Aufgedeckte Konflikte</v>
      </c>
      <c r="F38" s="117" t="str">
        <f t="shared" si="0"/>
        <v/>
      </c>
      <c r="G38" s="177"/>
      <c r="H38" s="136"/>
    </row>
  </sheetData>
  <sheetProtection algorithmName="SHA-512" hashValue="i/O5GmwyTJmmZlDmW3PQKvlLPkZIbQ3LB2aDnQvTndxPx4OvWoL1TIbyPraVbS8nktEq1R5R0WK/pDtPnMwrEw==" saltValue="ujE1j/j9YdkuVXKBnP5ZBg==" spinCount="100000" sheet="1" selectLockedCells="1"/>
  <mergeCells count="11">
    <mergeCell ref="C8:D8"/>
    <mergeCell ref="C9:D14"/>
    <mergeCell ref="E6:H6"/>
    <mergeCell ref="C1:D1"/>
    <mergeCell ref="C2:D2"/>
    <mergeCell ref="C3:D3"/>
    <mergeCell ref="E1:H1"/>
    <mergeCell ref="E2:H2"/>
    <mergeCell ref="E3:H3"/>
    <mergeCell ref="E4:H4"/>
    <mergeCell ref="E5:H5"/>
  </mergeCells>
  <phoneticPr fontId="2" type="noConversion"/>
  <dataValidations count="2">
    <dataValidation allowBlank="1" showInputMessage="1" showErrorMessage="1" promptTitle="ZK-2 Zuschlagskriterium" prompt="Erfassung der Note gemäss der durchgeführten und nachvollziehbaren Bewertung. Diese separate Bewertung ist zwingend erforderlich und muss in diesem Dokument festgehalten werden. Das Dokument dient als Protokoll, muss datiert und unterzeichnet werden." sqref="G17" xr:uid="{D8D19498-0A09-424A-9E10-AD65DF6FFA2E}"/>
    <dataValidation allowBlank="1" showInputMessage="1" showErrorMessage="1" promptTitle="Begründung" prompt="In dieser Spalte muss eine klare und nachvollziehbare Begründung der Note erfasst werden, so dass auch eine Drittperson ohne Vorkenntnisse der Beschaffung die Benotung verstehen kann." sqref="H17" xr:uid="{6759D2FC-EA44-44BB-9541-8EF9D7BC9FD6}"/>
  </dataValidations>
  <pageMargins left="0.59055118110236227" right="0.51181102362204722" top="0.59055118110236227" bottom="0.59055118110236227" header="0.31496062992125984" footer="0.31496062992125984"/>
  <pageSetup paperSize="8" scale="91" orientation="landscape" r:id="rId1"/>
  <headerFooter>
    <oddFooter>&amp;L&amp;8Bewertungsformular 20 Unternehmen, V24-02 (Ersetzt: V24-01)&amp;C&amp;8ZK-2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07A-6A2A-4BE4-8EB7-6CA8624FD84C}">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23"/>
      <c r="G1" s="323"/>
      <c r="H1" s="324"/>
    </row>
    <row r="2" spans="1:8" x14ac:dyDescent="0.25">
      <c r="B2" s="5" t="s">
        <v>40</v>
      </c>
      <c r="C2" s="242" t="str">
        <f>IF(ISBLANK(Offertvergleich!$B2),"",Offertvergleich!$B2)</f>
        <v/>
      </c>
      <c r="D2" s="242"/>
      <c r="E2" s="316" t="s">
        <v>90</v>
      </c>
      <c r="F2" s="189"/>
      <c r="G2" s="189"/>
      <c r="H2" s="320"/>
    </row>
    <row r="3" spans="1:8" x14ac:dyDescent="0.25">
      <c r="B3" s="5" t="s">
        <v>41</v>
      </c>
      <c r="C3" s="242" t="str">
        <f>IF(ISBLANK(Offertvergleich!$B3),"",Offertvergleich!$B3)</f>
        <v/>
      </c>
      <c r="D3" s="242"/>
      <c r="E3" s="316" t="s">
        <v>105</v>
      </c>
      <c r="F3" s="189"/>
      <c r="G3" s="189"/>
      <c r="H3" s="320"/>
    </row>
    <row r="4" spans="1:8" x14ac:dyDescent="0.25">
      <c r="B4" s="5"/>
      <c r="E4" s="316" t="s">
        <v>108</v>
      </c>
      <c r="F4" s="189"/>
      <c r="G4" s="189"/>
      <c r="H4" s="320"/>
    </row>
    <row r="5" spans="1:8" x14ac:dyDescent="0.25">
      <c r="B5" s="5"/>
      <c r="E5" s="316" t="s">
        <v>106</v>
      </c>
      <c r="F5" s="189"/>
      <c r="G5" s="189"/>
      <c r="H5" s="320"/>
    </row>
    <row r="6" spans="1:8" x14ac:dyDescent="0.25">
      <c r="B6" s="5"/>
      <c r="E6" s="310" t="s">
        <v>107</v>
      </c>
      <c r="F6" s="321"/>
      <c r="G6" s="321"/>
      <c r="H6" s="322"/>
    </row>
    <row r="7" spans="1:8" x14ac:dyDescent="0.25">
      <c r="B7" s="5"/>
    </row>
    <row r="8" spans="1:8" s="6" customFormat="1" ht="11.25" customHeight="1" x14ac:dyDescent="0.2">
      <c r="A8" s="95"/>
      <c r="B8" s="97" t="s">
        <v>82</v>
      </c>
      <c r="C8" s="307" t="s">
        <v>145</v>
      </c>
      <c r="D8" s="319"/>
    </row>
    <row r="9" spans="1:8" s="6" customFormat="1" ht="11.25" customHeight="1" x14ac:dyDescent="0.2">
      <c r="A9" s="95"/>
      <c r="B9" s="5" t="s">
        <v>84</v>
      </c>
      <c r="C9" s="309">
        <v>0.1</v>
      </c>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ht="105.6" x14ac:dyDescent="0.25">
      <c r="A19" s="115">
        <v>1</v>
      </c>
      <c r="B19" s="116" t="str">
        <f>IF(ISBLANK(Offertvergleich!C$18),"",Offertvergleich!C$18)</f>
        <v>U1</v>
      </c>
      <c r="C19" s="135" t="s">
        <v>10</v>
      </c>
      <c r="D19" s="136" t="s">
        <v>109</v>
      </c>
      <c r="E19" s="137" t="s">
        <v>110</v>
      </c>
      <c r="F19" s="117">
        <f>IF(ISBLANK(G19),"",G19*$C$9)</f>
        <v>0.4</v>
      </c>
      <c r="G19" s="177">
        <v>4</v>
      </c>
      <c r="H19" s="136" t="s">
        <v>111</v>
      </c>
    </row>
    <row r="20" spans="1:8" s="118" customFormat="1" ht="66" x14ac:dyDescent="0.25">
      <c r="A20" s="115">
        <v>2</v>
      </c>
      <c r="B20" s="116" t="str">
        <f>IF(ISBLANK(Offertvergleich!F$18),"",Offertvergleich!F$18)</f>
        <v>U2</v>
      </c>
      <c r="C20" s="116" t="str">
        <f>IF(ISBLANK($C$19),"",$C$19)</f>
        <v>ZK-3 Jugendförderung</v>
      </c>
      <c r="D20" s="119" t="str">
        <f>IF(ISBLANK($D$19),"",$D$19)</f>
        <v>Abgabe Vorschlag wie die Jugendförderung umgesetzt wird.</v>
      </c>
      <c r="E20" s="119" t="str">
        <f>IF(ISBLANK($E$19),"",$E$19)</f>
        <v>- Wie erfolgt der Einsatz
- Maximale Seitenzahl eingehalten
- Plausibilität
- Am Bau beteiligte Jugendliche
- Einhalten der Vorgaben</v>
      </c>
      <c r="F20" s="117">
        <f t="shared" ref="F20:F38" si="0">IF(ISBLANK(G20),"",G20*$C$9)</f>
        <v>0</v>
      </c>
      <c r="G20" s="177">
        <v>0</v>
      </c>
      <c r="H20" s="136" t="s">
        <v>112</v>
      </c>
    </row>
    <row r="21" spans="1:8" s="118" customFormat="1" ht="105.6" x14ac:dyDescent="0.25">
      <c r="A21" s="115">
        <v>3</v>
      </c>
      <c r="B21" s="116" t="str">
        <f>IF(ISBLANK(Offertvergleich!I$18),"",Offertvergleich!I$18)</f>
        <v>U3</v>
      </c>
      <c r="C21" s="116" t="str">
        <f t="shared" ref="C21:C38" si="1">IF(ISBLANK($C$19),"",$C$19)</f>
        <v>ZK-3 Jugendförderung</v>
      </c>
      <c r="D21" s="119" t="str">
        <f t="shared" ref="D21:D38" si="2">IF(ISBLANK($D$19),"",$D$19)</f>
        <v>Abgabe Vorschlag wie die Jugendförderung umgesetzt wird.</v>
      </c>
      <c r="E21" s="119" t="str">
        <f t="shared" ref="E21:E38" si="3">IF(ISBLANK($E$19),"",$E$19)</f>
        <v>- Wie erfolgt der Einsatz
- Maximale Seitenzahl eingehalten
- Plausibilität
- Am Bau beteiligte Jugendliche
- Einhalten der Vorgaben</v>
      </c>
      <c r="F21" s="117">
        <f t="shared" si="0"/>
        <v>0.5</v>
      </c>
      <c r="G21" s="177">
        <v>5</v>
      </c>
      <c r="H21" s="136" t="s">
        <v>165</v>
      </c>
    </row>
    <row r="22" spans="1:8" s="118" customFormat="1" ht="66" x14ac:dyDescent="0.25">
      <c r="A22" s="115">
        <v>4</v>
      </c>
      <c r="B22" s="116" t="str">
        <f>IF(ISBLANK(Offertvergleich!L$18),"",Offertvergleich!L$18)</f>
        <v>U4</v>
      </c>
      <c r="C22" s="116" t="str">
        <f t="shared" si="1"/>
        <v>ZK-3 Jugendförderung</v>
      </c>
      <c r="D22" s="119" t="str">
        <f t="shared" si="2"/>
        <v>Abgabe Vorschlag wie die Jugendförderung umgesetzt wird.</v>
      </c>
      <c r="E22" s="119" t="str">
        <f t="shared" si="3"/>
        <v>- Wie erfolgt der Einsatz
- Maximale Seitenzahl eingehalten
- Plausibilität
- Am Bau beteiligte Jugendliche
- Einhalten der Vorgaben</v>
      </c>
      <c r="F22" s="117" t="str">
        <f t="shared" si="0"/>
        <v/>
      </c>
      <c r="G22" s="177"/>
      <c r="H22" s="137"/>
    </row>
    <row r="23" spans="1:8" s="118" customFormat="1" ht="66" x14ac:dyDescent="0.25">
      <c r="A23" s="115">
        <v>5</v>
      </c>
      <c r="B23" s="116" t="str">
        <f>IF(ISBLANK(Offertvergleich!O$18),"",Offertvergleich!O$18)</f>
        <v>U5</v>
      </c>
      <c r="C23" s="116" t="str">
        <f t="shared" si="1"/>
        <v>ZK-3 Jugendförderung</v>
      </c>
      <c r="D23" s="119" t="str">
        <f t="shared" si="2"/>
        <v>Abgabe Vorschlag wie die Jugendförderung umgesetzt wird.</v>
      </c>
      <c r="E23" s="119" t="str">
        <f t="shared" si="3"/>
        <v>- Wie erfolgt der Einsatz
- Maximale Seitenzahl eingehalten
- Plausibilität
- Am Bau beteiligte Jugendliche
- Einhalten der Vorgaben</v>
      </c>
      <c r="F23" s="117" t="str">
        <f t="shared" si="0"/>
        <v/>
      </c>
      <c r="G23" s="177"/>
      <c r="H23" s="137"/>
    </row>
    <row r="24" spans="1:8" s="118" customFormat="1" ht="66" x14ac:dyDescent="0.25">
      <c r="A24" s="115">
        <v>6</v>
      </c>
      <c r="B24" s="116" t="str">
        <f>IF(ISBLANK(Offertvergleich!T$18),"",Offertvergleich!T$18)</f>
        <v>U6</v>
      </c>
      <c r="C24" s="116" t="str">
        <f t="shared" si="1"/>
        <v>ZK-3 Jugendförderung</v>
      </c>
      <c r="D24" s="119" t="str">
        <f t="shared" si="2"/>
        <v>Abgabe Vorschlag wie die Jugendförderung umgesetzt wird.</v>
      </c>
      <c r="E24" s="119" t="str">
        <f t="shared" si="3"/>
        <v>- Wie erfolgt der Einsatz
- Maximale Seitenzahl eingehalten
- Plausibilität
- Am Bau beteiligte Jugendliche
- Einhalten der Vorgaben</v>
      </c>
      <c r="F24" s="117" t="str">
        <f t="shared" si="0"/>
        <v/>
      </c>
      <c r="G24" s="177"/>
      <c r="H24" s="136"/>
    </row>
    <row r="25" spans="1:8" s="118" customFormat="1" ht="66" x14ac:dyDescent="0.25">
      <c r="A25" s="115">
        <v>7</v>
      </c>
      <c r="B25" s="116" t="str">
        <f>IF(ISBLANK(Offertvergleich!W$18),"",Offertvergleich!W$18)</f>
        <v>U7</v>
      </c>
      <c r="C25" s="116" t="str">
        <f t="shared" si="1"/>
        <v>ZK-3 Jugendförderung</v>
      </c>
      <c r="D25" s="119" t="str">
        <f t="shared" si="2"/>
        <v>Abgabe Vorschlag wie die Jugendförderung umgesetzt wird.</v>
      </c>
      <c r="E25" s="119" t="str">
        <f t="shared" si="3"/>
        <v>- Wie erfolgt der Einsatz
- Maximale Seitenzahl eingehalten
- Plausibilität
- Am Bau beteiligte Jugendliche
- Einhalten der Vorgaben</v>
      </c>
      <c r="F25" s="117" t="str">
        <f t="shared" si="0"/>
        <v/>
      </c>
      <c r="G25" s="177"/>
      <c r="H25" s="136"/>
    </row>
    <row r="26" spans="1:8" s="118" customFormat="1" ht="66" x14ac:dyDescent="0.25">
      <c r="A26" s="115">
        <v>8</v>
      </c>
      <c r="B26" s="116" t="str">
        <f>IF(ISBLANK(Offertvergleich!Z$18),"",Offertvergleich!Z$18)</f>
        <v>U8</v>
      </c>
      <c r="C26" s="116" t="str">
        <f t="shared" si="1"/>
        <v>ZK-3 Jugendförderung</v>
      </c>
      <c r="D26" s="119" t="str">
        <f t="shared" si="2"/>
        <v>Abgabe Vorschlag wie die Jugendförderung umgesetzt wird.</v>
      </c>
      <c r="E26" s="119" t="str">
        <f t="shared" si="3"/>
        <v>- Wie erfolgt der Einsatz
- Maximale Seitenzahl eingehalten
- Plausibilität
- Am Bau beteiligte Jugendliche
- Einhalten der Vorgaben</v>
      </c>
      <c r="F26" s="117" t="str">
        <f t="shared" si="0"/>
        <v/>
      </c>
      <c r="G26" s="177"/>
      <c r="H26" s="136"/>
    </row>
    <row r="27" spans="1:8" s="118" customFormat="1" ht="66" x14ac:dyDescent="0.25">
      <c r="A27" s="115">
        <v>9</v>
      </c>
      <c r="B27" s="116" t="str">
        <f>IF(ISBLANK(Offertvergleich!AC$18),"",Offertvergleich!AC$18)</f>
        <v>U9</v>
      </c>
      <c r="C27" s="116" t="str">
        <f t="shared" si="1"/>
        <v>ZK-3 Jugendförderung</v>
      </c>
      <c r="D27" s="119" t="str">
        <f t="shared" si="2"/>
        <v>Abgabe Vorschlag wie die Jugendförderung umgesetzt wird.</v>
      </c>
      <c r="E27" s="119" t="str">
        <f t="shared" si="3"/>
        <v>- Wie erfolgt der Einsatz
- Maximale Seitenzahl eingehalten
- Plausibilität
- Am Bau beteiligte Jugendliche
- Einhalten der Vorgaben</v>
      </c>
      <c r="F27" s="117" t="str">
        <f t="shared" si="0"/>
        <v/>
      </c>
      <c r="G27" s="177"/>
      <c r="H27" s="136"/>
    </row>
    <row r="28" spans="1:8" s="118" customFormat="1" ht="66" x14ac:dyDescent="0.25">
      <c r="A28" s="115">
        <v>10</v>
      </c>
      <c r="B28" s="116" t="str">
        <f>IF(ISBLANK(Offertvergleich!AF$18),"",Offertvergleich!AF$18)</f>
        <v>U10</v>
      </c>
      <c r="C28" s="116" t="str">
        <f t="shared" si="1"/>
        <v>ZK-3 Jugendförderung</v>
      </c>
      <c r="D28" s="119" t="str">
        <f t="shared" si="2"/>
        <v>Abgabe Vorschlag wie die Jugendförderung umgesetzt wird.</v>
      </c>
      <c r="E28" s="119" t="str">
        <f t="shared" si="3"/>
        <v>- Wie erfolgt der Einsatz
- Maximale Seitenzahl eingehalten
- Plausibilität
- Am Bau beteiligte Jugendliche
- Einhalten der Vorgaben</v>
      </c>
      <c r="F28" s="117" t="str">
        <f t="shared" si="0"/>
        <v/>
      </c>
      <c r="G28" s="177"/>
      <c r="H28" s="136"/>
    </row>
    <row r="29" spans="1:8" s="118" customFormat="1" ht="66" x14ac:dyDescent="0.25">
      <c r="A29" s="115">
        <v>11</v>
      </c>
      <c r="B29" s="116" t="str">
        <f>IF(ISBLANK(Offertvergleich!AK$18),"",Offertvergleich!AK$18)</f>
        <v>U11</v>
      </c>
      <c r="C29" s="116" t="str">
        <f t="shared" si="1"/>
        <v>ZK-3 Jugendförderung</v>
      </c>
      <c r="D29" s="119" t="str">
        <f t="shared" si="2"/>
        <v>Abgabe Vorschlag wie die Jugendförderung umgesetzt wird.</v>
      </c>
      <c r="E29" s="119" t="str">
        <f t="shared" si="3"/>
        <v>- Wie erfolgt der Einsatz
- Maximale Seitenzahl eingehalten
- Plausibilität
- Am Bau beteiligte Jugendliche
- Einhalten der Vorgaben</v>
      </c>
      <c r="F29" s="117" t="str">
        <f t="shared" si="0"/>
        <v/>
      </c>
      <c r="G29" s="177"/>
      <c r="H29" s="136"/>
    </row>
    <row r="30" spans="1:8" s="118" customFormat="1" ht="66" x14ac:dyDescent="0.25">
      <c r="A30" s="115">
        <v>12</v>
      </c>
      <c r="B30" s="116" t="str">
        <f>IF(ISBLANK(Offertvergleich!AN$18),"",Offertvergleich!AN$18)</f>
        <v>U12</v>
      </c>
      <c r="C30" s="116" t="str">
        <f t="shared" si="1"/>
        <v>ZK-3 Jugendförderung</v>
      </c>
      <c r="D30" s="119" t="str">
        <f t="shared" si="2"/>
        <v>Abgabe Vorschlag wie die Jugendförderung umgesetzt wird.</v>
      </c>
      <c r="E30" s="119" t="str">
        <f t="shared" si="3"/>
        <v>- Wie erfolgt der Einsatz
- Maximale Seitenzahl eingehalten
- Plausibilität
- Am Bau beteiligte Jugendliche
- Einhalten der Vorgaben</v>
      </c>
      <c r="F30" s="117" t="str">
        <f t="shared" si="0"/>
        <v/>
      </c>
      <c r="G30" s="177"/>
      <c r="H30" s="136"/>
    </row>
    <row r="31" spans="1:8" s="118" customFormat="1" ht="66" x14ac:dyDescent="0.25">
      <c r="A31" s="115">
        <v>13</v>
      </c>
      <c r="B31" s="116" t="str">
        <f>IF(ISBLANK(Offertvergleich!AQ$18),"",Offertvergleich!AQ$18)</f>
        <v>U13</v>
      </c>
      <c r="C31" s="116" t="str">
        <f t="shared" si="1"/>
        <v>ZK-3 Jugendförderung</v>
      </c>
      <c r="D31" s="119" t="str">
        <f t="shared" si="2"/>
        <v>Abgabe Vorschlag wie die Jugendförderung umgesetzt wird.</v>
      </c>
      <c r="E31" s="119" t="str">
        <f t="shared" si="3"/>
        <v>- Wie erfolgt der Einsatz
- Maximale Seitenzahl eingehalten
- Plausibilität
- Am Bau beteiligte Jugendliche
- Einhalten der Vorgaben</v>
      </c>
      <c r="F31" s="117" t="str">
        <f t="shared" si="0"/>
        <v/>
      </c>
      <c r="G31" s="177"/>
      <c r="H31" s="136"/>
    </row>
    <row r="32" spans="1:8" s="118" customFormat="1" ht="66" x14ac:dyDescent="0.25">
      <c r="A32" s="115">
        <v>14</v>
      </c>
      <c r="B32" s="116" t="str">
        <f>IF(ISBLANK(Offertvergleich!AT$18),"",Offertvergleich!AT$18)</f>
        <v>U14</v>
      </c>
      <c r="C32" s="116" t="str">
        <f t="shared" si="1"/>
        <v>ZK-3 Jugendförderung</v>
      </c>
      <c r="D32" s="119" t="str">
        <f t="shared" si="2"/>
        <v>Abgabe Vorschlag wie die Jugendförderung umgesetzt wird.</v>
      </c>
      <c r="E32" s="119" t="str">
        <f t="shared" si="3"/>
        <v>- Wie erfolgt der Einsatz
- Maximale Seitenzahl eingehalten
- Plausibilität
- Am Bau beteiligte Jugendliche
- Einhalten der Vorgaben</v>
      </c>
      <c r="F32" s="117" t="str">
        <f t="shared" si="0"/>
        <v/>
      </c>
      <c r="G32" s="177"/>
      <c r="H32" s="136"/>
    </row>
    <row r="33" spans="1:8" s="118" customFormat="1" ht="66" x14ac:dyDescent="0.25">
      <c r="A33" s="115">
        <v>15</v>
      </c>
      <c r="B33" s="116" t="str">
        <f>IF(ISBLANK(Offertvergleich!AW$18),"",Offertvergleich!AW$18)</f>
        <v>U15</v>
      </c>
      <c r="C33" s="116" t="str">
        <f t="shared" si="1"/>
        <v>ZK-3 Jugendförderung</v>
      </c>
      <c r="D33" s="119" t="str">
        <f t="shared" si="2"/>
        <v>Abgabe Vorschlag wie die Jugendförderung umgesetzt wird.</v>
      </c>
      <c r="E33" s="119" t="str">
        <f t="shared" si="3"/>
        <v>- Wie erfolgt der Einsatz
- Maximale Seitenzahl eingehalten
- Plausibilität
- Am Bau beteiligte Jugendliche
- Einhalten der Vorgaben</v>
      </c>
      <c r="F33" s="117" t="str">
        <f t="shared" si="0"/>
        <v/>
      </c>
      <c r="G33" s="177"/>
      <c r="H33" s="136"/>
    </row>
    <row r="34" spans="1:8" s="118" customFormat="1" ht="66" x14ac:dyDescent="0.25">
      <c r="A34" s="115">
        <v>16</v>
      </c>
      <c r="B34" s="116" t="str">
        <f>IF(ISBLANK(Offertvergleich!BB$18),"",Offertvergleich!BB$18)</f>
        <v>U16</v>
      </c>
      <c r="C34" s="116" t="str">
        <f t="shared" si="1"/>
        <v>ZK-3 Jugendförderung</v>
      </c>
      <c r="D34" s="119" t="str">
        <f t="shared" si="2"/>
        <v>Abgabe Vorschlag wie die Jugendförderung umgesetzt wird.</v>
      </c>
      <c r="E34" s="119" t="str">
        <f t="shared" si="3"/>
        <v>- Wie erfolgt der Einsatz
- Maximale Seitenzahl eingehalten
- Plausibilität
- Am Bau beteiligte Jugendliche
- Einhalten der Vorgaben</v>
      </c>
      <c r="F34" s="117" t="str">
        <f t="shared" si="0"/>
        <v/>
      </c>
      <c r="G34" s="177"/>
      <c r="H34" s="136"/>
    </row>
    <row r="35" spans="1:8" s="118" customFormat="1" ht="66" x14ac:dyDescent="0.25">
      <c r="A35" s="115">
        <v>17</v>
      </c>
      <c r="B35" s="116" t="str">
        <f>IF(ISBLANK(Offertvergleich!BE$18),"",Offertvergleich!BE$18)</f>
        <v>U17</v>
      </c>
      <c r="C35" s="116" t="str">
        <f t="shared" si="1"/>
        <v>ZK-3 Jugendförderung</v>
      </c>
      <c r="D35" s="119" t="str">
        <f t="shared" si="2"/>
        <v>Abgabe Vorschlag wie die Jugendförderung umgesetzt wird.</v>
      </c>
      <c r="E35" s="119" t="str">
        <f t="shared" si="3"/>
        <v>- Wie erfolgt der Einsatz
- Maximale Seitenzahl eingehalten
- Plausibilität
- Am Bau beteiligte Jugendliche
- Einhalten der Vorgaben</v>
      </c>
      <c r="F35" s="117" t="str">
        <f t="shared" si="0"/>
        <v/>
      </c>
      <c r="G35" s="177"/>
      <c r="H35" s="136"/>
    </row>
    <row r="36" spans="1:8" s="118" customFormat="1" ht="66" x14ac:dyDescent="0.25">
      <c r="A36" s="115">
        <v>18</v>
      </c>
      <c r="B36" s="116" t="str">
        <f>IF(ISBLANK(Offertvergleich!BH$18),"",Offertvergleich!BH$18)</f>
        <v>U18</v>
      </c>
      <c r="C36" s="116" t="str">
        <f t="shared" si="1"/>
        <v>ZK-3 Jugendförderung</v>
      </c>
      <c r="D36" s="119" t="str">
        <f t="shared" si="2"/>
        <v>Abgabe Vorschlag wie die Jugendförderung umgesetzt wird.</v>
      </c>
      <c r="E36" s="119" t="str">
        <f t="shared" si="3"/>
        <v>- Wie erfolgt der Einsatz
- Maximale Seitenzahl eingehalten
- Plausibilität
- Am Bau beteiligte Jugendliche
- Einhalten der Vorgaben</v>
      </c>
      <c r="F36" s="117" t="str">
        <f t="shared" si="0"/>
        <v/>
      </c>
      <c r="G36" s="177"/>
      <c r="H36" s="136"/>
    </row>
    <row r="37" spans="1:8" s="118" customFormat="1" ht="66" x14ac:dyDescent="0.25">
      <c r="A37" s="115">
        <v>19</v>
      </c>
      <c r="B37" s="116" t="str">
        <f>IF(ISBLANK(Offertvergleich!BK$18),"",Offertvergleich!BK$18)</f>
        <v>U19</v>
      </c>
      <c r="C37" s="116" t="str">
        <f t="shared" si="1"/>
        <v>ZK-3 Jugendförderung</v>
      </c>
      <c r="D37" s="119" t="str">
        <f t="shared" si="2"/>
        <v>Abgabe Vorschlag wie die Jugendförderung umgesetzt wird.</v>
      </c>
      <c r="E37" s="119" t="str">
        <f t="shared" si="3"/>
        <v>- Wie erfolgt der Einsatz
- Maximale Seitenzahl eingehalten
- Plausibilität
- Am Bau beteiligte Jugendliche
- Einhalten der Vorgaben</v>
      </c>
      <c r="F37" s="117" t="str">
        <f t="shared" si="0"/>
        <v/>
      </c>
      <c r="G37" s="177"/>
      <c r="H37" s="136"/>
    </row>
    <row r="38" spans="1:8" s="118" customFormat="1" ht="66" x14ac:dyDescent="0.25">
      <c r="A38" s="115">
        <v>20</v>
      </c>
      <c r="B38" s="116" t="str">
        <f>IF(ISBLANK(Offertvergleich!BN$18),"",Offertvergleich!BN$18)</f>
        <v>U20</v>
      </c>
      <c r="C38" s="116" t="str">
        <f t="shared" si="1"/>
        <v>ZK-3 Jugendförderung</v>
      </c>
      <c r="D38" s="119" t="str">
        <f t="shared" si="2"/>
        <v>Abgabe Vorschlag wie die Jugendförderung umgesetzt wird.</v>
      </c>
      <c r="E38" s="119" t="str">
        <f t="shared" si="3"/>
        <v>- Wie erfolgt der Einsatz
- Maximale Seitenzahl eingehalten
- Plausibilität
- Am Bau beteiligte Jugendliche
- Einhalten der Vorgaben</v>
      </c>
      <c r="F38" s="117" t="str">
        <f t="shared" si="0"/>
        <v/>
      </c>
      <c r="G38" s="177"/>
      <c r="H38" s="136"/>
    </row>
  </sheetData>
  <sheetProtection algorithmName="SHA-512" hashValue="FmxHswU8WA9LRmbcVsyABmJfhmlHSJwAAO9NORpJVtjurHSsYHOq73iO9ueLIqP+Mwm4Q9qxG1xqhXCysvuMXQ==" saltValue="HK58v9KT3D13a8ZuUAPPMw==" spinCount="100000" sheet="1" selectLockedCells="1"/>
  <mergeCells count="11">
    <mergeCell ref="C1:D1"/>
    <mergeCell ref="C2:D2"/>
    <mergeCell ref="C3:D3"/>
    <mergeCell ref="E1:H1"/>
    <mergeCell ref="E2:H2"/>
    <mergeCell ref="C8:D8"/>
    <mergeCell ref="C9:D14"/>
    <mergeCell ref="E3:H3"/>
    <mergeCell ref="E4:H4"/>
    <mergeCell ref="E5:H5"/>
    <mergeCell ref="E6:H6"/>
  </mergeCells>
  <phoneticPr fontId="2" type="noConversion"/>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V24-02 (Ersetzt: V24-01)&amp;C&amp;8ZK-3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BCE8-5AA3-4503-B7DB-CC23FAC84DDA}">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23"/>
      <c r="G1" s="323"/>
      <c r="H1" s="324"/>
    </row>
    <row r="2" spans="1:8" x14ac:dyDescent="0.25">
      <c r="B2" s="5" t="s">
        <v>40</v>
      </c>
      <c r="C2" s="242" t="str">
        <f>IF(ISBLANK(Offertvergleich!$B2),"",Offertvergleich!$B2)</f>
        <v/>
      </c>
      <c r="D2" s="242"/>
      <c r="E2" s="316" t="s">
        <v>90</v>
      </c>
      <c r="F2" s="189"/>
      <c r="G2" s="189"/>
      <c r="H2" s="320"/>
    </row>
    <row r="3" spans="1:8" x14ac:dyDescent="0.25">
      <c r="B3" s="5" t="s">
        <v>41</v>
      </c>
      <c r="C3" s="242" t="str">
        <f>IF(ISBLANK(Offertvergleich!$B3),"",Offertvergleich!$B3)</f>
        <v/>
      </c>
      <c r="D3" s="242"/>
      <c r="E3" s="316" t="s">
        <v>105</v>
      </c>
      <c r="F3" s="189"/>
      <c r="G3" s="189"/>
      <c r="H3" s="320"/>
    </row>
    <row r="4" spans="1:8" x14ac:dyDescent="0.25">
      <c r="B4" s="5"/>
      <c r="E4" s="316" t="s">
        <v>108</v>
      </c>
      <c r="F4" s="189"/>
      <c r="G4" s="189"/>
      <c r="H4" s="320"/>
    </row>
    <row r="5" spans="1:8" x14ac:dyDescent="0.25">
      <c r="B5" s="5"/>
      <c r="E5" s="316" t="s">
        <v>106</v>
      </c>
      <c r="F5" s="189"/>
      <c r="G5" s="189"/>
      <c r="H5" s="320"/>
    </row>
    <row r="6" spans="1:8" x14ac:dyDescent="0.25">
      <c r="B6" s="5"/>
      <c r="E6" s="310" t="s">
        <v>107</v>
      </c>
      <c r="F6" s="321"/>
      <c r="G6" s="321"/>
      <c r="H6" s="322"/>
    </row>
    <row r="7" spans="1:8" x14ac:dyDescent="0.25">
      <c r="B7" s="5"/>
    </row>
    <row r="8" spans="1:8" s="6" customFormat="1" ht="11.25" customHeight="1" x14ac:dyDescent="0.2">
      <c r="A8" s="95"/>
      <c r="B8" s="97" t="s">
        <v>82</v>
      </c>
      <c r="C8" s="307" t="s">
        <v>146</v>
      </c>
      <c r="D8" s="319"/>
    </row>
    <row r="9" spans="1:8" s="6" customFormat="1" ht="11.25" customHeight="1" x14ac:dyDescent="0.2">
      <c r="A9" s="95"/>
      <c r="B9" s="5" t="s">
        <v>84</v>
      </c>
      <c r="C9" s="309"/>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x14ac:dyDescent="0.25">
      <c r="A19" s="115">
        <v>1</v>
      </c>
      <c r="B19" s="116" t="str">
        <f>IF(ISBLANK(Offertvergleich!C$18),"",Offertvergleich!C$18)</f>
        <v>U1</v>
      </c>
      <c r="C19" s="135" t="s">
        <v>113</v>
      </c>
      <c r="D19" s="136"/>
      <c r="E19" s="137"/>
      <c r="F19" s="117" t="str">
        <f>IF(ISBLANK(G19),"",G19*$C$9)</f>
        <v/>
      </c>
      <c r="G19" s="178"/>
      <c r="H19" s="136"/>
    </row>
    <row r="20" spans="1:8" s="118" customFormat="1" x14ac:dyDescent="0.25">
      <c r="A20" s="115">
        <v>2</v>
      </c>
      <c r="B20" s="116" t="str">
        <f>IF(ISBLANK(Offertvergleich!F$18),"",Offertvergleich!F$18)</f>
        <v>U2</v>
      </c>
      <c r="C20" s="116" t="str">
        <f>IF(ISBLANK($C$19),"",$C$19)</f>
        <v>ZK-4 Bezeichnung</v>
      </c>
      <c r="D20" s="119" t="str">
        <f>IF(ISBLANK($D$19),"",$D$19)</f>
        <v/>
      </c>
      <c r="E20" s="119" t="str">
        <f>IF(ISBLANK($E$19),"",$E$19)</f>
        <v/>
      </c>
      <c r="F20" s="117" t="str">
        <f t="shared" ref="F20:F38" si="0">IF(ISBLANK(G20),"",G20*$C$9)</f>
        <v/>
      </c>
      <c r="G20" s="178"/>
      <c r="H20" s="136"/>
    </row>
    <row r="21" spans="1:8" s="118" customFormat="1" x14ac:dyDescent="0.25">
      <c r="A21" s="115">
        <v>3</v>
      </c>
      <c r="B21" s="116" t="str">
        <f>IF(ISBLANK(Offertvergleich!I$18),"",Offertvergleich!I$18)</f>
        <v>U3</v>
      </c>
      <c r="C21" s="116" t="str">
        <f t="shared" ref="C21:C38" si="1">IF(ISBLANK($C$19),"",$C$19)</f>
        <v>ZK-4 Bezeichnung</v>
      </c>
      <c r="D21" s="119" t="str">
        <f t="shared" ref="D21:D38" si="2">IF(ISBLANK($D$19),"",$D$19)</f>
        <v/>
      </c>
      <c r="E21" s="119" t="str">
        <f t="shared" ref="E21:E38" si="3">IF(ISBLANK($E$19),"",$E$19)</f>
        <v/>
      </c>
      <c r="F21" s="117" t="str">
        <f t="shared" si="0"/>
        <v/>
      </c>
      <c r="G21" s="178"/>
      <c r="H21" s="136"/>
    </row>
    <row r="22" spans="1:8" s="118" customFormat="1" x14ac:dyDescent="0.25">
      <c r="A22" s="115">
        <v>4</v>
      </c>
      <c r="B22" s="116" t="str">
        <f>IF(ISBLANK(Offertvergleich!L$18),"",Offertvergleich!L$18)</f>
        <v>U4</v>
      </c>
      <c r="C22" s="116" t="str">
        <f t="shared" si="1"/>
        <v>ZK-4 Bezeichnung</v>
      </c>
      <c r="D22" s="119" t="str">
        <f t="shared" si="2"/>
        <v/>
      </c>
      <c r="E22" s="119" t="str">
        <f t="shared" si="3"/>
        <v/>
      </c>
      <c r="F22" s="117" t="str">
        <f t="shared" si="0"/>
        <v/>
      </c>
      <c r="G22" s="178"/>
      <c r="H22" s="137"/>
    </row>
    <row r="23" spans="1:8" s="118" customFormat="1" x14ac:dyDescent="0.25">
      <c r="A23" s="115">
        <v>5</v>
      </c>
      <c r="B23" s="116" t="str">
        <f>IF(ISBLANK(Offertvergleich!O$18),"",Offertvergleich!O$18)</f>
        <v>U5</v>
      </c>
      <c r="C23" s="116" t="str">
        <f t="shared" si="1"/>
        <v>ZK-4 Bezeichnung</v>
      </c>
      <c r="D23" s="119" t="str">
        <f t="shared" si="2"/>
        <v/>
      </c>
      <c r="E23" s="119" t="str">
        <f t="shared" si="3"/>
        <v/>
      </c>
      <c r="F23" s="117" t="str">
        <f t="shared" si="0"/>
        <v/>
      </c>
      <c r="G23" s="178"/>
      <c r="H23" s="137"/>
    </row>
    <row r="24" spans="1:8" s="118" customFormat="1" x14ac:dyDescent="0.25">
      <c r="A24" s="115">
        <v>6</v>
      </c>
      <c r="B24" s="116" t="str">
        <f>IF(ISBLANK(Offertvergleich!T$18),"",Offertvergleich!T$18)</f>
        <v>U6</v>
      </c>
      <c r="C24" s="116" t="str">
        <f t="shared" si="1"/>
        <v>ZK-4 Bezeichnung</v>
      </c>
      <c r="D24" s="119" t="str">
        <f t="shared" si="2"/>
        <v/>
      </c>
      <c r="E24" s="119" t="str">
        <f t="shared" si="3"/>
        <v/>
      </c>
      <c r="F24" s="117" t="str">
        <f t="shared" si="0"/>
        <v/>
      </c>
      <c r="G24" s="178"/>
      <c r="H24" s="136"/>
    </row>
    <row r="25" spans="1:8" s="118" customFormat="1" x14ac:dyDescent="0.25">
      <c r="A25" s="115">
        <v>7</v>
      </c>
      <c r="B25" s="116" t="str">
        <f>IF(ISBLANK(Offertvergleich!W$18),"",Offertvergleich!W$18)</f>
        <v>U7</v>
      </c>
      <c r="C25" s="116" t="str">
        <f t="shared" si="1"/>
        <v>ZK-4 Bezeichnung</v>
      </c>
      <c r="D25" s="119" t="str">
        <f t="shared" si="2"/>
        <v/>
      </c>
      <c r="E25" s="119" t="str">
        <f t="shared" si="3"/>
        <v/>
      </c>
      <c r="F25" s="117" t="str">
        <f t="shared" si="0"/>
        <v/>
      </c>
      <c r="G25" s="178"/>
      <c r="H25" s="135"/>
    </row>
    <row r="26" spans="1:8" s="118" customFormat="1" x14ac:dyDescent="0.25">
      <c r="A26" s="115">
        <v>8</v>
      </c>
      <c r="B26" s="116" t="str">
        <f>IF(ISBLANK(Offertvergleich!Z$18),"",Offertvergleich!Z$18)</f>
        <v>U8</v>
      </c>
      <c r="C26" s="116" t="str">
        <f t="shared" si="1"/>
        <v>ZK-4 Bezeichnung</v>
      </c>
      <c r="D26" s="119" t="str">
        <f t="shared" si="2"/>
        <v/>
      </c>
      <c r="E26" s="119" t="str">
        <f t="shared" si="3"/>
        <v/>
      </c>
      <c r="F26" s="117" t="str">
        <f t="shared" si="0"/>
        <v/>
      </c>
      <c r="G26" s="178"/>
      <c r="H26" s="136"/>
    </row>
    <row r="27" spans="1:8" s="118" customFormat="1" x14ac:dyDescent="0.25">
      <c r="A27" s="115">
        <v>9</v>
      </c>
      <c r="B27" s="116" t="str">
        <f>IF(ISBLANK(Offertvergleich!AC$18),"",Offertvergleich!AC$18)</f>
        <v>U9</v>
      </c>
      <c r="C27" s="116" t="str">
        <f t="shared" si="1"/>
        <v>ZK-4 Bezeichnung</v>
      </c>
      <c r="D27" s="119" t="str">
        <f t="shared" si="2"/>
        <v/>
      </c>
      <c r="E27" s="119" t="str">
        <f t="shared" si="3"/>
        <v/>
      </c>
      <c r="F27" s="117" t="str">
        <f t="shared" si="0"/>
        <v/>
      </c>
      <c r="G27" s="178"/>
      <c r="H27" s="136"/>
    </row>
    <row r="28" spans="1:8" s="118" customFormat="1" x14ac:dyDescent="0.25">
      <c r="A28" s="115">
        <v>10</v>
      </c>
      <c r="B28" s="116" t="str">
        <f>IF(ISBLANK(Offertvergleich!AF$18),"",Offertvergleich!AF$18)</f>
        <v>U10</v>
      </c>
      <c r="C28" s="116" t="str">
        <f t="shared" si="1"/>
        <v>ZK-4 Bezeichnung</v>
      </c>
      <c r="D28" s="119" t="str">
        <f t="shared" si="2"/>
        <v/>
      </c>
      <c r="E28" s="119" t="str">
        <f t="shared" si="3"/>
        <v/>
      </c>
      <c r="F28" s="117" t="str">
        <f t="shared" si="0"/>
        <v/>
      </c>
      <c r="G28" s="178"/>
      <c r="H28" s="136"/>
    </row>
    <row r="29" spans="1:8" s="118" customFormat="1" x14ac:dyDescent="0.25">
      <c r="A29" s="115">
        <v>11</v>
      </c>
      <c r="B29" s="116" t="str">
        <f>IF(ISBLANK(Offertvergleich!AK$18),"",Offertvergleich!AK$18)</f>
        <v>U11</v>
      </c>
      <c r="C29" s="116" t="str">
        <f t="shared" si="1"/>
        <v>ZK-4 Bezeichnung</v>
      </c>
      <c r="D29" s="119" t="str">
        <f t="shared" si="2"/>
        <v/>
      </c>
      <c r="E29" s="119" t="str">
        <f t="shared" si="3"/>
        <v/>
      </c>
      <c r="F29" s="117" t="str">
        <f t="shared" si="0"/>
        <v/>
      </c>
      <c r="G29" s="178"/>
      <c r="H29" s="136"/>
    </row>
    <row r="30" spans="1:8" s="118" customFormat="1" x14ac:dyDescent="0.25">
      <c r="A30" s="115">
        <v>12</v>
      </c>
      <c r="B30" s="116" t="str">
        <f>IF(ISBLANK(Offertvergleich!AN$18),"",Offertvergleich!AN$18)</f>
        <v>U12</v>
      </c>
      <c r="C30" s="116" t="str">
        <f t="shared" si="1"/>
        <v>ZK-4 Bezeichnung</v>
      </c>
      <c r="D30" s="119" t="str">
        <f t="shared" si="2"/>
        <v/>
      </c>
      <c r="E30" s="119" t="str">
        <f t="shared" si="3"/>
        <v/>
      </c>
      <c r="F30" s="117" t="str">
        <f t="shared" si="0"/>
        <v/>
      </c>
      <c r="G30" s="178"/>
      <c r="H30" s="136"/>
    </row>
    <row r="31" spans="1:8" s="118" customFormat="1" x14ac:dyDescent="0.25">
      <c r="A31" s="115">
        <v>13</v>
      </c>
      <c r="B31" s="116" t="str">
        <f>IF(ISBLANK(Offertvergleich!AQ$18),"",Offertvergleich!AQ$18)</f>
        <v>U13</v>
      </c>
      <c r="C31" s="116" t="str">
        <f t="shared" si="1"/>
        <v>ZK-4 Bezeichnung</v>
      </c>
      <c r="D31" s="119" t="str">
        <f t="shared" si="2"/>
        <v/>
      </c>
      <c r="E31" s="119" t="str">
        <f t="shared" si="3"/>
        <v/>
      </c>
      <c r="F31" s="117" t="str">
        <f t="shared" si="0"/>
        <v/>
      </c>
      <c r="G31" s="178"/>
      <c r="H31" s="136"/>
    </row>
    <row r="32" spans="1:8" s="118" customFormat="1" x14ac:dyDescent="0.25">
      <c r="A32" s="115">
        <v>14</v>
      </c>
      <c r="B32" s="116" t="str">
        <f>IF(ISBLANK(Offertvergleich!AT$18),"",Offertvergleich!AT$18)</f>
        <v>U14</v>
      </c>
      <c r="C32" s="116" t="str">
        <f t="shared" si="1"/>
        <v>ZK-4 Bezeichnung</v>
      </c>
      <c r="D32" s="119" t="str">
        <f t="shared" si="2"/>
        <v/>
      </c>
      <c r="E32" s="119" t="str">
        <f t="shared" si="3"/>
        <v/>
      </c>
      <c r="F32" s="117" t="str">
        <f t="shared" si="0"/>
        <v/>
      </c>
      <c r="G32" s="178"/>
      <c r="H32" s="136"/>
    </row>
    <row r="33" spans="1:8" s="118" customFormat="1" x14ac:dyDescent="0.25">
      <c r="A33" s="115">
        <v>15</v>
      </c>
      <c r="B33" s="116" t="str">
        <f>IF(ISBLANK(Offertvergleich!AW$18),"",Offertvergleich!AW$18)</f>
        <v>U15</v>
      </c>
      <c r="C33" s="116" t="str">
        <f t="shared" si="1"/>
        <v>ZK-4 Bezeichnung</v>
      </c>
      <c r="D33" s="119" t="str">
        <f t="shared" si="2"/>
        <v/>
      </c>
      <c r="E33" s="119" t="str">
        <f t="shared" si="3"/>
        <v/>
      </c>
      <c r="F33" s="117" t="str">
        <f t="shared" si="0"/>
        <v/>
      </c>
      <c r="G33" s="178"/>
      <c r="H33" s="136"/>
    </row>
    <row r="34" spans="1:8" s="118" customFormat="1" x14ac:dyDescent="0.25">
      <c r="A34" s="115">
        <v>16</v>
      </c>
      <c r="B34" s="116" t="str">
        <f>IF(ISBLANK(Offertvergleich!BB$18),"",Offertvergleich!BB$18)</f>
        <v>U16</v>
      </c>
      <c r="C34" s="116" t="str">
        <f t="shared" si="1"/>
        <v>ZK-4 Bezeichnung</v>
      </c>
      <c r="D34" s="119" t="str">
        <f t="shared" si="2"/>
        <v/>
      </c>
      <c r="E34" s="119" t="str">
        <f t="shared" si="3"/>
        <v/>
      </c>
      <c r="F34" s="117" t="str">
        <f t="shared" si="0"/>
        <v/>
      </c>
      <c r="G34" s="178"/>
      <c r="H34" s="136"/>
    </row>
    <row r="35" spans="1:8" s="118" customFormat="1" x14ac:dyDescent="0.25">
      <c r="A35" s="115">
        <v>17</v>
      </c>
      <c r="B35" s="116" t="str">
        <f>IF(ISBLANK(Offertvergleich!BE$18),"",Offertvergleich!BE$18)</f>
        <v>U17</v>
      </c>
      <c r="C35" s="116" t="str">
        <f t="shared" si="1"/>
        <v>ZK-4 Bezeichnung</v>
      </c>
      <c r="D35" s="119" t="str">
        <f t="shared" si="2"/>
        <v/>
      </c>
      <c r="E35" s="119" t="str">
        <f t="shared" si="3"/>
        <v/>
      </c>
      <c r="F35" s="117" t="str">
        <f t="shared" si="0"/>
        <v/>
      </c>
      <c r="G35" s="178"/>
      <c r="H35" s="136"/>
    </row>
    <row r="36" spans="1:8" s="118" customFormat="1" x14ac:dyDescent="0.25">
      <c r="A36" s="115">
        <v>18</v>
      </c>
      <c r="B36" s="116" t="str">
        <f>IF(ISBLANK(Offertvergleich!BH$18),"",Offertvergleich!BH$18)</f>
        <v>U18</v>
      </c>
      <c r="C36" s="116" t="str">
        <f t="shared" si="1"/>
        <v>ZK-4 Bezeichnung</v>
      </c>
      <c r="D36" s="119" t="str">
        <f t="shared" si="2"/>
        <v/>
      </c>
      <c r="E36" s="119" t="str">
        <f t="shared" si="3"/>
        <v/>
      </c>
      <c r="F36" s="117" t="str">
        <f t="shared" si="0"/>
        <v/>
      </c>
      <c r="G36" s="178"/>
      <c r="H36" s="136"/>
    </row>
    <row r="37" spans="1:8" s="118" customFormat="1" x14ac:dyDescent="0.25">
      <c r="A37" s="115">
        <v>19</v>
      </c>
      <c r="B37" s="116" t="str">
        <f>IF(ISBLANK(Offertvergleich!BK$18),"",Offertvergleich!BK$18)</f>
        <v>U19</v>
      </c>
      <c r="C37" s="116" t="str">
        <f t="shared" si="1"/>
        <v>ZK-4 Bezeichnung</v>
      </c>
      <c r="D37" s="119" t="str">
        <f t="shared" si="2"/>
        <v/>
      </c>
      <c r="E37" s="119" t="str">
        <f t="shared" si="3"/>
        <v/>
      </c>
      <c r="F37" s="117" t="str">
        <f t="shared" si="0"/>
        <v/>
      </c>
      <c r="G37" s="178"/>
      <c r="H37" s="136"/>
    </row>
    <row r="38" spans="1:8" s="118" customFormat="1" x14ac:dyDescent="0.25">
      <c r="A38" s="115">
        <v>20</v>
      </c>
      <c r="B38" s="116" t="str">
        <f>IF(ISBLANK(Offertvergleich!BN$18),"",Offertvergleich!BN$18)</f>
        <v>U20</v>
      </c>
      <c r="C38" s="116" t="str">
        <f t="shared" si="1"/>
        <v>ZK-4 Bezeichnung</v>
      </c>
      <c r="D38" s="119" t="str">
        <f t="shared" si="2"/>
        <v/>
      </c>
      <c r="E38" s="119" t="str">
        <f t="shared" si="3"/>
        <v/>
      </c>
      <c r="F38" s="117" t="str">
        <f t="shared" si="0"/>
        <v/>
      </c>
      <c r="G38" s="178"/>
      <c r="H38" s="136"/>
    </row>
  </sheetData>
  <sheetProtection algorithmName="SHA-512" hashValue="J9qB7Kdhx4d+v9v5BIITV6bIGEWN75VuCbpd/451FGxm5x7zH0Ch6ghBmVmmr5dfAe6a7TIWL8Djsr7xxog8OQ==" saltValue="8DyWplQj/2mj7+rzMZmdvw==" spinCount="100000" sheet="1" selectLockedCells="1"/>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V24-02 (Ersetzt: V24-01)&amp;C&amp;8ZK-4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A9FF-D9AE-43F5-A956-0E8A1A9E5780}">
  <sheetPr>
    <tabColor rgb="FF7030A0"/>
  </sheetPr>
  <dimension ref="A1:H38"/>
  <sheetViews>
    <sheetView zoomScale="80" zoomScaleNormal="80" workbookViewId="0">
      <pane xSplit="2" ySplit="18" topLeftCell="C19" activePane="bottomRight" state="frozen"/>
      <selection activeCell="C9" sqref="C9:D14"/>
      <selection pane="topRight" activeCell="C9" sqref="C9:D14"/>
      <selection pane="bottomLeft" activeCell="C9" sqref="C9:D14"/>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65.6640625" style="104" customWidth="1"/>
    <col min="9" max="16384" width="11.33203125" style="104"/>
  </cols>
  <sheetData>
    <row r="1" spans="1:8" x14ac:dyDescent="0.25">
      <c r="B1" s="5" t="s">
        <v>39</v>
      </c>
      <c r="C1" s="242" t="str">
        <f>IF(ISBLANK(Offertvergleich!$B1),"",Offertvergleich!$B1)</f>
        <v/>
      </c>
      <c r="D1" s="242"/>
      <c r="E1" s="313" t="s">
        <v>99</v>
      </c>
      <c r="F1" s="323"/>
      <c r="G1" s="323"/>
      <c r="H1" s="324"/>
    </row>
    <row r="2" spans="1:8" x14ac:dyDescent="0.25">
      <c r="B2" s="5" t="s">
        <v>40</v>
      </c>
      <c r="C2" s="242" t="str">
        <f>IF(ISBLANK(Offertvergleich!$B2),"",Offertvergleich!$B2)</f>
        <v/>
      </c>
      <c r="D2" s="242"/>
      <c r="E2" s="316" t="s">
        <v>90</v>
      </c>
      <c r="F2" s="189"/>
      <c r="G2" s="189"/>
      <c r="H2" s="320"/>
    </row>
    <row r="3" spans="1:8" x14ac:dyDescent="0.25">
      <c r="B3" s="5" t="s">
        <v>41</v>
      </c>
      <c r="C3" s="242" t="str">
        <f>IF(ISBLANK(Offertvergleich!$B3),"",Offertvergleich!$B3)</f>
        <v/>
      </c>
      <c r="D3" s="242"/>
      <c r="E3" s="316" t="s">
        <v>105</v>
      </c>
      <c r="F3" s="189"/>
      <c r="G3" s="189"/>
      <c r="H3" s="320"/>
    </row>
    <row r="4" spans="1:8" x14ac:dyDescent="0.25">
      <c r="B4" s="5"/>
      <c r="E4" s="316" t="s">
        <v>108</v>
      </c>
      <c r="F4" s="189"/>
      <c r="G4" s="189"/>
      <c r="H4" s="320"/>
    </row>
    <row r="5" spans="1:8" x14ac:dyDescent="0.25">
      <c r="B5" s="5"/>
      <c r="E5" s="316" t="s">
        <v>106</v>
      </c>
      <c r="F5" s="189"/>
      <c r="G5" s="189"/>
      <c r="H5" s="320"/>
    </row>
    <row r="6" spans="1:8" x14ac:dyDescent="0.25">
      <c r="B6" s="5"/>
      <c r="E6" s="310" t="s">
        <v>107</v>
      </c>
      <c r="F6" s="321"/>
      <c r="G6" s="321"/>
      <c r="H6" s="322"/>
    </row>
    <row r="7" spans="1:8" x14ac:dyDescent="0.25">
      <c r="B7" s="5"/>
    </row>
    <row r="8" spans="1:8" s="6" customFormat="1" ht="11.25" customHeight="1" x14ac:dyDescent="0.2">
      <c r="A8" s="95"/>
      <c r="B8" s="97" t="s">
        <v>82</v>
      </c>
      <c r="C8" s="325" t="s">
        <v>147</v>
      </c>
      <c r="D8" s="326"/>
    </row>
    <row r="9" spans="1:8" s="6" customFormat="1" ht="11.25" customHeight="1" x14ac:dyDescent="0.2">
      <c r="A9" s="95"/>
      <c r="B9" s="5" t="s">
        <v>84</v>
      </c>
      <c r="C9" s="309"/>
      <c r="D9" s="309"/>
    </row>
    <row r="10" spans="1:8" s="6" customFormat="1" ht="10.199999999999999" x14ac:dyDescent="0.2">
      <c r="A10" s="95"/>
      <c r="B10" s="5" t="s">
        <v>85</v>
      </c>
      <c r="C10" s="309"/>
      <c r="D10" s="309"/>
    </row>
    <row r="11" spans="1:8" s="6" customFormat="1" ht="10.199999999999999" x14ac:dyDescent="0.2">
      <c r="A11" s="95"/>
      <c r="B11" s="5" t="s">
        <v>86</v>
      </c>
      <c r="C11" s="309"/>
      <c r="D11" s="309"/>
    </row>
    <row r="12" spans="1:8" s="6" customFormat="1" ht="10.199999999999999" x14ac:dyDescent="0.2">
      <c r="A12" s="95"/>
      <c r="B12" s="5" t="s">
        <v>87</v>
      </c>
      <c r="C12" s="309"/>
      <c r="D12" s="309"/>
    </row>
    <row r="13" spans="1:8" s="6" customFormat="1" ht="10.199999999999999" x14ac:dyDescent="0.2">
      <c r="A13" s="95"/>
      <c r="B13" s="5" t="s">
        <v>88</v>
      </c>
      <c r="C13" s="309"/>
      <c r="D13" s="309"/>
    </row>
    <row r="14" spans="1:8" x14ac:dyDescent="0.25">
      <c r="B14" s="5" t="s">
        <v>89</v>
      </c>
      <c r="C14" s="309"/>
      <c r="D14" s="309"/>
      <c r="E14" s="98"/>
      <c r="F14" s="98"/>
      <c r="G14" s="98"/>
      <c r="H14" s="98"/>
    </row>
    <row r="15" spans="1:8" x14ac:dyDescent="0.25">
      <c r="B15" s="5" t="s">
        <v>83</v>
      </c>
      <c r="C15" s="107"/>
      <c r="E15" s="98"/>
      <c r="F15" s="98"/>
      <c r="G15" s="98"/>
      <c r="H15" s="98"/>
    </row>
    <row r="16" spans="1:8" x14ac:dyDescent="0.25">
      <c r="C16" s="5"/>
    </row>
    <row r="17" spans="1:8" s="114" customFormat="1" ht="40.799999999999997" x14ac:dyDescent="0.25">
      <c r="A17" s="108"/>
      <c r="B17" s="109" t="s">
        <v>79</v>
      </c>
      <c r="C17" s="110" t="s">
        <v>76</v>
      </c>
      <c r="D17" s="111" t="s">
        <v>77</v>
      </c>
      <c r="E17" s="109" t="s">
        <v>74</v>
      </c>
      <c r="F17" s="112" t="s">
        <v>20</v>
      </c>
      <c r="G17" s="113" t="s">
        <v>19</v>
      </c>
      <c r="H17" s="111" t="s">
        <v>75</v>
      </c>
    </row>
    <row r="19" spans="1:8" s="118" customFormat="1" x14ac:dyDescent="0.25">
      <c r="A19" s="115">
        <v>1</v>
      </c>
      <c r="B19" s="116" t="str">
        <f>IF(ISBLANK(Offertvergleich!C$18),"",Offertvergleich!C$18)</f>
        <v>U1</v>
      </c>
      <c r="C19" s="135" t="s">
        <v>114</v>
      </c>
      <c r="D19" s="136"/>
      <c r="E19" s="137"/>
      <c r="F19" s="117" t="str">
        <f>IF(ISBLANK(G19),"",G19*$C$9)</f>
        <v/>
      </c>
      <c r="G19" s="177"/>
      <c r="H19" s="136"/>
    </row>
    <row r="20" spans="1:8" s="118" customFormat="1" x14ac:dyDescent="0.25">
      <c r="A20" s="115">
        <v>2</v>
      </c>
      <c r="B20" s="116" t="str">
        <f>IF(ISBLANK(Offertvergleich!F$18),"",Offertvergleich!F$18)</f>
        <v>U2</v>
      </c>
      <c r="C20" s="116" t="str">
        <f>IF(ISBLANK($C$19),"",$C$19)</f>
        <v>ZK-5 Bezeichnung</v>
      </c>
      <c r="D20" s="119" t="str">
        <f>IF(ISBLANK($D$19),"",$D$19)</f>
        <v/>
      </c>
      <c r="E20" s="119" t="str">
        <f>IF(ISBLANK($E$19),"",$E$19)</f>
        <v/>
      </c>
      <c r="F20" s="117" t="str">
        <f t="shared" ref="F20:F38" si="0">IF(ISBLANK(G20),"",G20*$C$9)</f>
        <v/>
      </c>
      <c r="G20" s="177"/>
      <c r="H20" s="136"/>
    </row>
    <row r="21" spans="1:8" s="118" customFormat="1" x14ac:dyDescent="0.25">
      <c r="A21" s="115">
        <v>3</v>
      </c>
      <c r="B21" s="116" t="str">
        <f>IF(ISBLANK(Offertvergleich!I$18),"",Offertvergleich!I$18)</f>
        <v>U3</v>
      </c>
      <c r="C21" s="116" t="str">
        <f t="shared" ref="C21:C38" si="1">IF(ISBLANK($C$19),"",$C$19)</f>
        <v>ZK-5 Bezeichnung</v>
      </c>
      <c r="D21" s="119" t="str">
        <f t="shared" ref="D21:D38" si="2">IF(ISBLANK($D$19),"",$D$19)</f>
        <v/>
      </c>
      <c r="E21" s="119" t="str">
        <f t="shared" ref="E21:E38" si="3">IF(ISBLANK($E$19),"",$E$19)</f>
        <v/>
      </c>
      <c r="F21" s="117" t="str">
        <f t="shared" si="0"/>
        <v/>
      </c>
      <c r="G21" s="177"/>
      <c r="H21" s="136"/>
    </row>
    <row r="22" spans="1:8" s="118" customFormat="1" x14ac:dyDescent="0.25">
      <c r="A22" s="115">
        <v>4</v>
      </c>
      <c r="B22" s="116" t="str">
        <f>IF(ISBLANK(Offertvergleich!L$18),"",Offertvergleich!L$18)</f>
        <v>U4</v>
      </c>
      <c r="C22" s="116" t="str">
        <f t="shared" si="1"/>
        <v>ZK-5 Bezeichnung</v>
      </c>
      <c r="D22" s="119" t="str">
        <f t="shared" si="2"/>
        <v/>
      </c>
      <c r="E22" s="119" t="str">
        <f t="shared" si="3"/>
        <v/>
      </c>
      <c r="F22" s="117" t="str">
        <f t="shared" si="0"/>
        <v/>
      </c>
      <c r="G22" s="177"/>
      <c r="H22" s="137"/>
    </row>
    <row r="23" spans="1:8" s="118" customFormat="1" x14ac:dyDescent="0.25">
      <c r="A23" s="115">
        <v>5</v>
      </c>
      <c r="B23" s="116" t="str">
        <f>IF(ISBLANK(Offertvergleich!O$18),"",Offertvergleich!O$18)</f>
        <v>U5</v>
      </c>
      <c r="C23" s="116" t="str">
        <f t="shared" si="1"/>
        <v>ZK-5 Bezeichnung</v>
      </c>
      <c r="D23" s="119" t="str">
        <f t="shared" si="2"/>
        <v/>
      </c>
      <c r="E23" s="119" t="str">
        <f t="shared" si="3"/>
        <v/>
      </c>
      <c r="F23" s="117" t="str">
        <f t="shared" si="0"/>
        <v/>
      </c>
      <c r="G23" s="177"/>
      <c r="H23" s="137"/>
    </row>
    <row r="24" spans="1:8" s="118" customFormat="1" x14ac:dyDescent="0.25">
      <c r="A24" s="115">
        <v>6</v>
      </c>
      <c r="B24" s="116" t="str">
        <f>IF(ISBLANK(Offertvergleich!T$18),"",Offertvergleich!T$18)</f>
        <v>U6</v>
      </c>
      <c r="C24" s="116" t="str">
        <f t="shared" si="1"/>
        <v>ZK-5 Bezeichnung</v>
      </c>
      <c r="D24" s="119" t="str">
        <f t="shared" si="2"/>
        <v/>
      </c>
      <c r="E24" s="119" t="str">
        <f t="shared" si="3"/>
        <v/>
      </c>
      <c r="F24" s="117" t="str">
        <f t="shared" si="0"/>
        <v/>
      </c>
      <c r="G24" s="177"/>
      <c r="H24" s="136"/>
    </row>
    <row r="25" spans="1:8" s="118" customFormat="1" x14ac:dyDescent="0.25">
      <c r="A25" s="115">
        <v>7</v>
      </c>
      <c r="B25" s="116" t="str">
        <f>IF(ISBLANK(Offertvergleich!W$18),"",Offertvergleich!W$18)</f>
        <v>U7</v>
      </c>
      <c r="C25" s="116" t="str">
        <f t="shared" si="1"/>
        <v>ZK-5 Bezeichnung</v>
      </c>
      <c r="D25" s="119" t="str">
        <f t="shared" si="2"/>
        <v/>
      </c>
      <c r="E25" s="119" t="str">
        <f t="shared" si="3"/>
        <v/>
      </c>
      <c r="F25" s="117" t="str">
        <f t="shared" si="0"/>
        <v/>
      </c>
      <c r="G25" s="177"/>
      <c r="H25" s="136"/>
    </row>
    <row r="26" spans="1:8" s="118" customFormat="1" x14ac:dyDescent="0.25">
      <c r="A26" s="115">
        <v>8</v>
      </c>
      <c r="B26" s="116" t="str">
        <f>IF(ISBLANK(Offertvergleich!Z$18),"",Offertvergleich!Z$18)</f>
        <v>U8</v>
      </c>
      <c r="C26" s="116" t="str">
        <f t="shared" si="1"/>
        <v>ZK-5 Bezeichnung</v>
      </c>
      <c r="D26" s="119" t="str">
        <f t="shared" si="2"/>
        <v/>
      </c>
      <c r="E26" s="119" t="str">
        <f t="shared" si="3"/>
        <v/>
      </c>
      <c r="F26" s="117" t="str">
        <f t="shared" si="0"/>
        <v/>
      </c>
      <c r="G26" s="177"/>
      <c r="H26" s="136"/>
    </row>
    <row r="27" spans="1:8" s="118" customFormat="1" x14ac:dyDescent="0.25">
      <c r="A27" s="115">
        <v>9</v>
      </c>
      <c r="B27" s="116" t="str">
        <f>IF(ISBLANK(Offertvergleich!AC$18),"",Offertvergleich!AC$18)</f>
        <v>U9</v>
      </c>
      <c r="C27" s="116" t="str">
        <f t="shared" si="1"/>
        <v>ZK-5 Bezeichnung</v>
      </c>
      <c r="D27" s="119" t="str">
        <f t="shared" si="2"/>
        <v/>
      </c>
      <c r="E27" s="119" t="str">
        <f t="shared" si="3"/>
        <v/>
      </c>
      <c r="F27" s="117" t="str">
        <f t="shared" si="0"/>
        <v/>
      </c>
      <c r="G27" s="177"/>
      <c r="H27" s="136"/>
    </row>
    <row r="28" spans="1:8" s="118" customFormat="1" x14ac:dyDescent="0.25">
      <c r="A28" s="115">
        <v>10</v>
      </c>
      <c r="B28" s="116" t="str">
        <f>IF(ISBLANK(Offertvergleich!AF$18),"",Offertvergleich!AF$18)</f>
        <v>U10</v>
      </c>
      <c r="C28" s="116" t="str">
        <f t="shared" si="1"/>
        <v>ZK-5 Bezeichnung</v>
      </c>
      <c r="D28" s="119" t="str">
        <f t="shared" si="2"/>
        <v/>
      </c>
      <c r="E28" s="119" t="str">
        <f t="shared" si="3"/>
        <v/>
      </c>
      <c r="F28" s="117" t="str">
        <f t="shared" si="0"/>
        <v/>
      </c>
      <c r="G28" s="177"/>
      <c r="H28" s="136"/>
    </row>
    <row r="29" spans="1:8" s="118" customFormat="1" x14ac:dyDescent="0.25">
      <c r="A29" s="115">
        <v>11</v>
      </c>
      <c r="B29" s="116" t="str">
        <f>IF(ISBLANK(Offertvergleich!AK$18),"",Offertvergleich!AK$18)</f>
        <v>U11</v>
      </c>
      <c r="C29" s="116" t="str">
        <f t="shared" si="1"/>
        <v>ZK-5 Bezeichnung</v>
      </c>
      <c r="D29" s="119" t="str">
        <f t="shared" si="2"/>
        <v/>
      </c>
      <c r="E29" s="119" t="str">
        <f t="shared" si="3"/>
        <v/>
      </c>
      <c r="F29" s="117" t="str">
        <f t="shared" si="0"/>
        <v/>
      </c>
      <c r="G29" s="177"/>
      <c r="H29" s="136"/>
    </row>
    <row r="30" spans="1:8" s="118" customFormat="1" x14ac:dyDescent="0.25">
      <c r="A30" s="115">
        <v>12</v>
      </c>
      <c r="B30" s="116" t="str">
        <f>IF(ISBLANK(Offertvergleich!AN$18),"",Offertvergleich!AN$18)</f>
        <v>U12</v>
      </c>
      <c r="C30" s="116" t="str">
        <f t="shared" si="1"/>
        <v>ZK-5 Bezeichnung</v>
      </c>
      <c r="D30" s="119" t="str">
        <f t="shared" si="2"/>
        <v/>
      </c>
      <c r="E30" s="119" t="str">
        <f t="shared" si="3"/>
        <v/>
      </c>
      <c r="F30" s="117" t="str">
        <f t="shared" si="0"/>
        <v/>
      </c>
      <c r="G30" s="177"/>
      <c r="H30" s="136"/>
    </row>
    <row r="31" spans="1:8" s="118" customFormat="1" x14ac:dyDescent="0.25">
      <c r="A31" s="115">
        <v>13</v>
      </c>
      <c r="B31" s="116" t="str">
        <f>IF(ISBLANK(Offertvergleich!AQ$18),"",Offertvergleich!AQ$18)</f>
        <v>U13</v>
      </c>
      <c r="C31" s="116" t="str">
        <f t="shared" si="1"/>
        <v>ZK-5 Bezeichnung</v>
      </c>
      <c r="D31" s="119" t="str">
        <f t="shared" si="2"/>
        <v/>
      </c>
      <c r="E31" s="119" t="str">
        <f t="shared" si="3"/>
        <v/>
      </c>
      <c r="F31" s="117" t="str">
        <f t="shared" si="0"/>
        <v/>
      </c>
      <c r="G31" s="177"/>
      <c r="H31" s="136"/>
    </row>
    <row r="32" spans="1:8" s="118" customFormat="1" x14ac:dyDescent="0.25">
      <c r="A32" s="115">
        <v>14</v>
      </c>
      <c r="B32" s="116" t="str">
        <f>IF(ISBLANK(Offertvergleich!AT$18),"",Offertvergleich!AT$18)</f>
        <v>U14</v>
      </c>
      <c r="C32" s="116" t="str">
        <f t="shared" si="1"/>
        <v>ZK-5 Bezeichnung</v>
      </c>
      <c r="D32" s="119" t="str">
        <f t="shared" si="2"/>
        <v/>
      </c>
      <c r="E32" s="119" t="str">
        <f t="shared" si="3"/>
        <v/>
      </c>
      <c r="F32" s="117" t="str">
        <f t="shared" si="0"/>
        <v/>
      </c>
      <c r="G32" s="177"/>
      <c r="H32" s="136"/>
    </row>
    <row r="33" spans="1:8" s="118" customFormat="1" x14ac:dyDescent="0.25">
      <c r="A33" s="115">
        <v>15</v>
      </c>
      <c r="B33" s="116" t="str">
        <f>IF(ISBLANK(Offertvergleich!AW$18),"",Offertvergleich!AW$18)</f>
        <v>U15</v>
      </c>
      <c r="C33" s="116" t="str">
        <f t="shared" si="1"/>
        <v>ZK-5 Bezeichnung</v>
      </c>
      <c r="D33" s="119" t="str">
        <f t="shared" si="2"/>
        <v/>
      </c>
      <c r="E33" s="119" t="str">
        <f t="shared" si="3"/>
        <v/>
      </c>
      <c r="F33" s="117" t="str">
        <f t="shared" si="0"/>
        <v/>
      </c>
      <c r="G33" s="177"/>
      <c r="H33" s="136"/>
    </row>
    <row r="34" spans="1:8" s="118" customFormat="1" x14ac:dyDescent="0.25">
      <c r="A34" s="115">
        <v>16</v>
      </c>
      <c r="B34" s="116" t="str">
        <f>IF(ISBLANK(Offertvergleich!BB$18),"",Offertvergleich!BB$18)</f>
        <v>U16</v>
      </c>
      <c r="C34" s="116" t="str">
        <f t="shared" si="1"/>
        <v>ZK-5 Bezeichnung</v>
      </c>
      <c r="D34" s="119" t="str">
        <f t="shared" si="2"/>
        <v/>
      </c>
      <c r="E34" s="119" t="str">
        <f t="shared" si="3"/>
        <v/>
      </c>
      <c r="F34" s="117" t="str">
        <f t="shared" si="0"/>
        <v/>
      </c>
      <c r="G34" s="177"/>
      <c r="H34" s="136"/>
    </row>
    <row r="35" spans="1:8" s="118" customFormat="1" x14ac:dyDescent="0.25">
      <c r="A35" s="115">
        <v>17</v>
      </c>
      <c r="B35" s="116" t="str">
        <f>IF(ISBLANK(Offertvergleich!BE$18),"",Offertvergleich!BE$18)</f>
        <v>U17</v>
      </c>
      <c r="C35" s="116" t="str">
        <f t="shared" si="1"/>
        <v>ZK-5 Bezeichnung</v>
      </c>
      <c r="D35" s="119" t="str">
        <f t="shared" si="2"/>
        <v/>
      </c>
      <c r="E35" s="119" t="str">
        <f t="shared" si="3"/>
        <v/>
      </c>
      <c r="F35" s="117" t="str">
        <f t="shared" si="0"/>
        <v/>
      </c>
      <c r="G35" s="177"/>
      <c r="H35" s="136"/>
    </row>
    <row r="36" spans="1:8" s="118" customFormat="1" x14ac:dyDescent="0.25">
      <c r="A36" s="115">
        <v>18</v>
      </c>
      <c r="B36" s="116" t="str">
        <f>IF(ISBLANK(Offertvergleich!BH$18),"",Offertvergleich!BH$18)</f>
        <v>U18</v>
      </c>
      <c r="C36" s="116" t="str">
        <f t="shared" si="1"/>
        <v>ZK-5 Bezeichnung</v>
      </c>
      <c r="D36" s="119" t="str">
        <f t="shared" si="2"/>
        <v/>
      </c>
      <c r="E36" s="119" t="str">
        <f t="shared" si="3"/>
        <v/>
      </c>
      <c r="F36" s="117" t="str">
        <f t="shared" si="0"/>
        <v/>
      </c>
      <c r="G36" s="177"/>
      <c r="H36" s="136"/>
    </row>
    <row r="37" spans="1:8" s="118" customFormat="1" x14ac:dyDescent="0.25">
      <c r="A37" s="115">
        <v>19</v>
      </c>
      <c r="B37" s="116" t="str">
        <f>IF(ISBLANK(Offertvergleich!BK$18),"",Offertvergleich!BK$18)</f>
        <v>U19</v>
      </c>
      <c r="C37" s="116" t="str">
        <f t="shared" si="1"/>
        <v>ZK-5 Bezeichnung</v>
      </c>
      <c r="D37" s="119" t="str">
        <f t="shared" si="2"/>
        <v/>
      </c>
      <c r="E37" s="119" t="str">
        <f t="shared" si="3"/>
        <v/>
      </c>
      <c r="F37" s="117" t="str">
        <f t="shared" si="0"/>
        <v/>
      </c>
      <c r="G37" s="177"/>
      <c r="H37" s="136"/>
    </row>
    <row r="38" spans="1:8" s="118" customFormat="1" x14ac:dyDescent="0.25">
      <c r="A38" s="115">
        <v>20</v>
      </c>
      <c r="B38" s="116" t="str">
        <f>IF(ISBLANK(Offertvergleich!BN$18),"",Offertvergleich!BN$18)</f>
        <v>U20</v>
      </c>
      <c r="C38" s="116" t="str">
        <f t="shared" si="1"/>
        <v>ZK-5 Bezeichnung</v>
      </c>
      <c r="D38" s="119" t="str">
        <f t="shared" si="2"/>
        <v/>
      </c>
      <c r="E38" s="119" t="str">
        <f t="shared" si="3"/>
        <v/>
      </c>
      <c r="F38" s="117" t="str">
        <f t="shared" si="0"/>
        <v/>
      </c>
      <c r="G38" s="177"/>
      <c r="H38" s="136"/>
    </row>
  </sheetData>
  <sheetProtection algorithmName="SHA-512" hashValue="zPX787EOQYM+jxcTFFGU0jmkqSXMQvxpKX/KbBYSw5v5XFPGtivTYVklUASbTUnVGBLmcB1dFZBEQo3Q0cNa+w==" saltValue="LXQwa0xVHS7iDMdTiG0TMg==" spinCount="100000" sheet="1" selectLockedCells="1"/>
  <mergeCells count="11">
    <mergeCell ref="C1:D1"/>
    <mergeCell ref="C2:D2"/>
    <mergeCell ref="C3:D3"/>
    <mergeCell ref="E1:H1"/>
    <mergeCell ref="E2:H2"/>
    <mergeCell ref="C8:D8"/>
    <mergeCell ref="C9:D14"/>
    <mergeCell ref="E3:H3"/>
    <mergeCell ref="E4:H4"/>
    <mergeCell ref="E5:H5"/>
    <mergeCell ref="E6:H6"/>
  </mergeCells>
  <pageMargins left="0.70866141732283472" right="0.70866141732283472" top="0.78740157480314965" bottom="0.78740157480314965" header="0.31496062992125984" footer="0.31496062992125984"/>
  <pageSetup paperSize="8" scale="83" orientation="landscape" r:id="rId1"/>
  <headerFooter>
    <oddFooter>&amp;L&amp;8Bewertungsformular 20 Unternehmen, V24-02 (Ersetzt: V24-01)&amp;C&amp;8ZK-5</oddFoot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Vorgehen</vt:lpstr>
      <vt:lpstr>Anpassungen</vt:lpstr>
      <vt:lpstr>Offertvergleich</vt:lpstr>
      <vt:lpstr>Datenblatt</vt:lpstr>
      <vt:lpstr>Eignungskriterien</vt:lpstr>
      <vt:lpstr>Bewertung ZK-2</vt:lpstr>
      <vt:lpstr>Bewertung ZK-3</vt:lpstr>
      <vt:lpstr>Bewertung ZK-4</vt:lpstr>
      <vt:lpstr>Bewertung ZK-5</vt:lpstr>
      <vt:lpstr>Bewertung ZK-6</vt:lpstr>
      <vt:lpstr>Bewertung ZK-7</vt:lpstr>
      <vt:lpstr>Tabelle1</vt:lpstr>
      <vt:lpstr>'Bewertung ZK-2'!Drucktitel</vt:lpstr>
      <vt:lpstr>'Bewertung ZK-3'!Drucktitel</vt:lpstr>
      <vt:lpstr>'Bewertung ZK-4'!Drucktitel</vt:lpstr>
      <vt:lpstr>'Bewertung ZK-5'!Drucktitel</vt:lpstr>
      <vt:lpstr>'Bewertung ZK-6'!Drucktitel</vt:lpstr>
      <vt:lpstr>'Bewertung ZK-7'!Drucktitel</vt:lpstr>
      <vt:lpstr>Eignungskriterien!Drucktitel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Ferrero Markus, FPI FPI-GS</dc:creator>
  <cp:lastModifiedBy>Ferrero Markus, FPI FPI-GS</cp:lastModifiedBy>
  <cp:lastPrinted>2024-06-04T15:11:39Z</cp:lastPrinted>
  <dcterms:created xsi:type="dcterms:W3CDTF">2022-07-11T11:28:37Z</dcterms:created>
  <dcterms:modified xsi:type="dcterms:W3CDTF">2024-06-04T15:19:11Z</dcterms:modified>
</cp:coreProperties>
</file>