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defaultThemeVersion="166925"/>
  <mc:AlternateContent xmlns:mc="http://schemas.openxmlformats.org/markup-compatibility/2006">
    <mc:Choice Requires="x15">
      <x15ac:absPath xmlns:x15ac="http://schemas.microsoft.com/office/spreadsheetml/2010/11/ac" url="Y:\Vorlagen NEU\Bewertungsformular\10 UN Version 2025\"/>
    </mc:Choice>
  </mc:AlternateContent>
  <xr:revisionPtr revIDLastSave="0" documentId="13_ncr:1_{B31494A7-734C-441C-963A-3288C0269D6C}" xr6:coauthVersionLast="47" xr6:coauthVersionMax="47" xr10:uidLastSave="{00000000-0000-0000-0000-000000000000}"/>
  <workbookProtection workbookAlgorithmName="SHA-512" workbookHashValue="xYJuWFtTXnjvYoqVUtQ+dGnHe/Dyu+Wm0LFH6zsTPhPZ8904K8ThkWJIgcuUMhmkjiJpcl44P4JAnUhim8/waA==" workbookSaltValue="BF/IJ6733PUqnywHuyxyCw==" workbookSpinCount="100000" lockStructure="1"/>
  <bookViews>
    <workbookView xWindow="-108" yWindow="-108" windowWidth="23256" windowHeight="13896" tabRatio="853" firstSheet="2" activeTab="2" xr2:uid="{612210A4-9E12-4FE6-AE36-05CBE4BE484A}"/>
  </bookViews>
  <sheets>
    <sheet name="Vorgehen" sheetId="11" state="hidden" r:id="rId1"/>
    <sheet name="Anpassungen" sheetId="12" state="hidden" r:id="rId2"/>
    <sheet name="Offertvergleich" sheetId="1" r:id="rId3"/>
    <sheet name="Formelle Kontrolle" sheetId="13" r:id="rId4"/>
    <sheet name="Datenblatt" sheetId="2" state="hidden" r:id="rId5"/>
    <sheet name="Eignungskriterien" sheetId="5" r:id="rId6"/>
    <sheet name="Rechnerische Kontrolle" sheetId="14" r:id="rId7"/>
    <sheet name="Bewertung ZK-2" sheetId="4" r:id="rId8"/>
    <sheet name="Bewertung ZK-3" sheetId="6" r:id="rId9"/>
    <sheet name="Bewertung ZK-4" sheetId="7" r:id="rId10"/>
    <sheet name="Bewertung ZK-5" sheetId="8" r:id="rId11"/>
    <sheet name="Bewertung ZK-6" sheetId="9" r:id="rId12"/>
    <sheet name="Bewertung ZK-7" sheetId="10" r:id="rId13"/>
    <sheet name="Tabelle1" sheetId="3" state="hidden" r:id="rId14"/>
  </sheets>
  <definedNames>
    <definedName name="_xlnm.Print_Titles" localSheetId="7">'Bewertung ZK-2'!$17:$17</definedName>
    <definedName name="_xlnm.Print_Titles" localSheetId="5">Eignungskriterien!$A:$B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1" l="1"/>
  <c r="R56" i="1"/>
  <c r="R29" i="1"/>
  <c r="R46" i="1"/>
  <c r="O76" i="1" l="1"/>
  <c r="B1" i="13"/>
  <c r="M14" i="14" l="1"/>
  <c r="L14" i="14"/>
  <c r="K14" i="14"/>
  <c r="J14" i="14"/>
  <c r="I14" i="14"/>
  <c r="H14" i="14"/>
  <c r="G14" i="14"/>
  <c r="F14" i="14"/>
  <c r="E14" i="14"/>
  <c r="D14" i="14"/>
  <c r="B3" i="14"/>
  <c r="B2" i="14"/>
  <c r="B1" i="14"/>
  <c r="B3" i="13"/>
  <c r="B2" i="13"/>
  <c r="N14" i="13"/>
  <c r="M14" i="13"/>
  <c r="L14" i="13"/>
  <c r="K14" i="13"/>
  <c r="J14" i="13"/>
  <c r="I14" i="13"/>
  <c r="H14" i="13"/>
  <c r="G14" i="13"/>
  <c r="F14" i="13"/>
  <c r="E14" i="13"/>
  <c r="S6" i="1" l="1"/>
  <c r="R6" i="1"/>
  <c r="R19" i="1" l="1"/>
  <c r="W68" i="1"/>
  <c r="S4" i="1"/>
  <c r="R4" i="1"/>
  <c r="B55" i="1" l="1"/>
  <c r="F20" i="10"/>
  <c r="F21" i="10"/>
  <c r="F22" i="10"/>
  <c r="F23" i="10"/>
  <c r="F24" i="10"/>
  <c r="F25" i="10"/>
  <c r="F26" i="10"/>
  <c r="F27" i="10"/>
  <c r="F28" i="10"/>
  <c r="F19" i="10"/>
  <c r="B54" i="1"/>
  <c r="F20" i="9"/>
  <c r="F21" i="9"/>
  <c r="F22" i="9"/>
  <c r="F23" i="9"/>
  <c r="F24" i="9"/>
  <c r="F25" i="9"/>
  <c r="F26" i="9"/>
  <c r="F27" i="9"/>
  <c r="F28" i="9"/>
  <c r="F19" i="9"/>
  <c r="B53" i="1"/>
  <c r="F20" i="8"/>
  <c r="F21" i="8"/>
  <c r="F22" i="8"/>
  <c r="F23" i="8"/>
  <c r="F24" i="8"/>
  <c r="F25" i="8"/>
  <c r="F26" i="8"/>
  <c r="F27" i="8"/>
  <c r="F28" i="8"/>
  <c r="F19" i="8"/>
  <c r="F20" i="7"/>
  <c r="F21" i="7"/>
  <c r="F22" i="7"/>
  <c r="F23" i="7"/>
  <c r="F24" i="7"/>
  <c r="F25" i="7"/>
  <c r="F26" i="7"/>
  <c r="F27" i="7"/>
  <c r="F28" i="7"/>
  <c r="F19" i="7"/>
  <c r="F20" i="6"/>
  <c r="F21" i="6"/>
  <c r="F22" i="6"/>
  <c r="F23" i="6"/>
  <c r="F24" i="6"/>
  <c r="F25" i="6"/>
  <c r="F26" i="6"/>
  <c r="F27" i="6"/>
  <c r="F28" i="6"/>
  <c r="F19" i="6"/>
  <c r="F20" i="4"/>
  <c r="F21" i="4"/>
  <c r="F22" i="4"/>
  <c r="F23" i="4"/>
  <c r="F24" i="4"/>
  <c r="F25" i="4"/>
  <c r="F26" i="4"/>
  <c r="F27" i="4"/>
  <c r="F28" i="4"/>
  <c r="F19" i="4"/>
  <c r="B51" i="1"/>
  <c r="B50" i="1"/>
  <c r="R35" i="1" l="1"/>
  <c r="R34" i="1"/>
  <c r="S50" i="1" l="1"/>
  <c r="S51" i="1"/>
  <c r="S49" i="1"/>
  <c r="S55" i="1" l="1"/>
  <c r="E21" i="10"/>
  <c r="E22" i="10"/>
  <c r="E23" i="10"/>
  <c r="E24" i="10"/>
  <c r="E25" i="10"/>
  <c r="E26" i="10"/>
  <c r="E27" i="10"/>
  <c r="E28" i="10"/>
  <c r="E20" i="10"/>
  <c r="D21" i="10"/>
  <c r="D22" i="10"/>
  <c r="D23" i="10"/>
  <c r="D24" i="10"/>
  <c r="D25" i="10"/>
  <c r="D26" i="10"/>
  <c r="D27" i="10"/>
  <c r="D28" i="10"/>
  <c r="D20" i="10"/>
  <c r="C21" i="10"/>
  <c r="C22" i="10"/>
  <c r="C23" i="10"/>
  <c r="C24" i="10"/>
  <c r="C25" i="10"/>
  <c r="C26" i="10"/>
  <c r="C27" i="10"/>
  <c r="C28" i="10"/>
  <c r="C20" i="10"/>
  <c r="E21" i="9"/>
  <c r="E22" i="9"/>
  <c r="E23" i="9"/>
  <c r="E24" i="9"/>
  <c r="E25" i="9"/>
  <c r="E26" i="9"/>
  <c r="E27" i="9"/>
  <c r="E28" i="9"/>
  <c r="E20" i="9"/>
  <c r="D21" i="9"/>
  <c r="D22" i="9"/>
  <c r="D23" i="9"/>
  <c r="D24" i="9"/>
  <c r="D25" i="9"/>
  <c r="D26" i="9"/>
  <c r="D27" i="9"/>
  <c r="D28" i="9"/>
  <c r="D20" i="9"/>
  <c r="C21" i="9"/>
  <c r="C22" i="9"/>
  <c r="C23" i="9"/>
  <c r="C24" i="9"/>
  <c r="C25" i="9"/>
  <c r="C26" i="9"/>
  <c r="C27" i="9"/>
  <c r="C28" i="9"/>
  <c r="C20" i="9"/>
  <c r="E21" i="8"/>
  <c r="E22" i="8"/>
  <c r="E23" i="8"/>
  <c r="E24" i="8"/>
  <c r="E25" i="8"/>
  <c r="E26" i="8"/>
  <c r="E27" i="8"/>
  <c r="E28" i="8"/>
  <c r="E20" i="8"/>
  <c r="D21" i="8"/>
  <c r="D22" i="8"/>
  <c r="D23" i="8"/>
  <c r="D24" i="8"/>
  <c r="D25" i="8"/>
  <c r="D26" i="8"/>
  <c r="D27" i="8"/>
  <c r="D28" i="8"/>
  <c r="D20" i="8"/>
  <c r="C21" i="8"/>
  <c r="C22" i="8"/>
  <c r="C23" i="8"/>
  <c r="C24" i="8"/>
  <c r="C25" i="8"/>
  <c r="C26" i="8"/>
  <c r="C27" i="8"/>
  <c r="C28" i="8"/>
  <c r="C20" i="8"/>
  <c r="B19" i="7"/>
  <c r="C21" i="7"/>
  <c r="C22" i="7"/>
  <c r="C23" i="7"/>
  <c r="C24" i="7"/>
  <c r="C25" i="7"/>
  <c r="C26" i="7"/>
  <c r="C27" i="7"/>
  <c r="C28" i="7"/>
  <c r="C20" i="7"/>
  <c r="E21" i="6"/>
  <c r="E22" i="6"/>
  <c r="E23" i="6"/>
  <c r="E24" i="6"/>
  <c r="E25" i="6"/>
  <c r="E26" i="6"/>
  <c r="E27" i="6"/>
  <c r="E28" i="6"/>
  <c r="E20" i="6"/>
  <c r="D21" i="6"/>
  <c r="D22" i="6"/>
  <c r="D23" i="6"/>
  <c r="D24" i="6"/>
  <c r="D25" i="6"/>
  <c r="D26" i="6"/>
  <c r="D27" i="6"/>
  <c r="D28" i="6"/>
  <c r="D20" i="6"/>
  <c r="C21" i="6"/>
  <c r="C22" i="6"/>
  <c r="C23" i="6"/>
  <c r="C24" i="6"/>
  <c r="C25" i="6"/>
  <c r="C26" i="6"/>
  <c r="C27" i="6"/>
  <c r="C28" i="6"/>
  <c r="C20" i="6"/>
  <c r="E21" i="4"/>
  <c r="E22" i="4"/>
  <c r="E23" i="4"/>
  <c r="E24" i="4"/>
  <c r="E25" i="4"/>
  <c r="E26" i="4"/>
  <c r="E27" i="4"/>
  <c r="E28" i="4"/>
  <c r="E20" i="4"/>
  <c r="C21" i="4"/>
  <c r="C22" i="4"/>
  <c r="C23" i="4"/>
  <c r="C24" i="4"/>
  <c r="C25" i="4"/>
  <c r="C26" i="4"/>
  <c r="C27" i="4"/>
  <c r="C28" i="4"/>
  <c r="C20" i="4"/>
  <c r="D21" i="4"/>
  <c r="D22" i="4"/>
  <c r="D23" i="4"/>
  <c r="D24" i="4"/>
  <c r="D25" i="4"/>
  <c r="D26" i="4"/>
  <c r="D27" i="4"/>
  <c r="D28" i="4"/>
  <c r="D20" i="4"/>
  <c r="E21" i="7"/>
  <c r="E22" i="7"/>
  <c r="E23" i="7"/>
  <c r="E24" i="7"/>
  <c r="E25" i="7"/>
  <c r="E26" i="7"/>
  <c r="E27" i="7"/>
  <c r="E28" i="7"/>
  <c r="E20" i="7"/>
  <c r="D21" i="7"/>
  <c r="D22" i="7"/>
  <c r="D23" i="7"/>
  <c r="D24" i="7"/>
  <c r="D25" i="7"/>
  <c r="D26" i="7"/>
  <c r="D27" i="7"/>
  <c r="D28" i="7"/>
  <c r="D20" i="7"/>
  <c r="C2" i="10"/>
  <c r="C3" i="10"/>
  <c r="C1" i="10"/>
  <c r="C2" i="9"/>
  <c r="C3" i="9"/>
  <c r="C1" i="9"/>
  <c r="C2" i="8"/>
  <c r="C3" i="8"/>
  <c r="C1" i="8"/>
  <c r="C2" i="7"/>
  <c r="C3" i="7"/>
  <c r="C1" i="7"/>
  <c r="C2" i="6"/>
  <c r="C3" i="6"/>
  <c r="C1" i="6"/>
  <c r="C2" i="4"/>
  <c r="C3" i="4"/>
  <c r="C1" i="4"/>
  <c r="AF40" i="1" l="1"/>
  <c r="AF41" i="1"/>
  <c r="AF42" i="1"/>
  <c r="AF43" i="1"/>
  <c r="AF44" i="1"/>
  <c r="AF45" i="1"/>
  <c r="AF39" i="1"/>
  <c r="AC40" i="1"/>
  <c r="AC41" i="1"/>
  <c r="AC42" i="1"/>
  <c r="AC43" i="1"/>
  <c r="AC44" i="1"/>
  <c r="AC45" i="1"/>
  <c r="AC39" i="1"/>
  <c r="Z40" i="1"/>
  <c r="Z41" i="1"/>
  <c r="Z42" i="1"/>
  <c r="Z43" i="1"/>
  <c r="Z44" i="1"/>
  <c r="Z45" i="1"/>
  <c r="Z39" i="1"/>
  <c r="W40" i="1"/>
  <c r="W41" i="1"/>
  <c r="W42" i="1"/>
  <c r="W43" i="1"/>
  <c r="W44" i="1"/>
  <c r="W45" i="1"/>
  <c r="W39" i="1"/>
  <c r="T40" i="1"/>
  <c r="T41" i="1"/>
  <c r="T42" i="1"/>
  <c r="T43" i="1"/>
  <c r="T44" i="1"/>
  <c r="T45" i="1"/>
  <c r="T39" i="1"/>
  <c r="O40" i="1"/>
  <c r="O41" i="1"/>
  <c r="O42" i="1"/>
  <c r="O43" i="1"/>
  <c r="O44" i="1"/>
  <c r="O45" i="1"/>
  <c r="O39" i="1"/>
  <c r="L40" i="1"/>
  <c r="L41" i="1"/>
  <c r="L42" i="1"/>
  <c r="L43" i="1"/>
  <c r="L44" i="1"/>
  <c r="L45" i="1"/>
  <c r="L39" i="1"/>
  <c r="I40" i="1"/>
  <c r="I41" i="1"/>
  <c r="I42" i="1"/>
  <c r="I43" i="1"/>
  <c r="I44" i="1"/>
  <c r="I45" i="1"/>
  <c r="I39" i="1"/>
  <c r="F40" i="1"/>
  <c r="F41" i="1"/>
  <c r="F42" i="1"/>
  <c r="F43" i="1"/>
  <c r="F44" i="1"/>
  <c r="F45" i="1"/>
  <c r="F39" i="1"/>
  <c r="C40" i="1"/>
  <c r="C41" i="1"/>
  <c r="C42" i="1"/>
  <c r="C43" i="1"/>
  <c r="C44" i="1"/>
  <c r="C45" i="1"/>
  <c r="C39" i="1"/>
  <c r="A40" i="1"/>
  <c r="A41" i="1"/>
  <c r="A42" i="1"/>
  <c r="A43" i="1"/>
  <c r="A44" i="1"/>
  <c r="A45" i="1"/>
  <c r="A39" i="1"/>
  <c r="AG55" i="1"/>
  <c r="AF55" i="1" s="1"/>
  <c r="AG54" i="1"/>
  <c r="AF54" i="1" s="1"/>
  <c r="AG53" i="1"/>
  <c r="AF53" i="1" s="1"/>
  <c r="AG52" i="1"/>
  <c r="AG51" i="1"/>
  <c r="AG50" i="1"/>
  <c r="AD55" i="1"/>
  <c r="AC55" i="1" s="1"/>
  <c r="AD54" i="1"/>
  <c r="AC54" i="1" s="1"/>
  <c r="AD53" i="1"/>
  <c r="AC53" i="1" s="1"/>
  <c r="AD52" i="1"/>
  <c r="AD51" i="1"/>
  <c r="AD50" i="1"/>
  <c r="AA55" i="1"/>
  <c r="Z55" i="1" s="1"/>
  <c r="AA54" i="1"/>
  <c r="Z54" i="1" s="1"/>
  <c r="AA53" i="1"/>
  <c r="Z53" i="1" s="1"/>
  <c r="AA52" i="1"/>
  <c r="AA51" i="1"/>
  <c r="AA50" i="1"/>
  <c r="X50" i="1"/>
  <c r="X55" i="1"/>
  <c r="W55" i="1" s="1"/>
  <c r="X54" i="1"/>
  <c r="W54" i="1" s="1"/>
  <c r="X53" i="1"/>
  <c r="W53" i="1" s="1"/>
  <c r="X52" i="1"/>
  <c r="X51" i="1"/>
  <c r="U55" i="1"/>
  <c r="T55" i="1" s="1"/>
  <c r="U54" i="1"/>
  <c r="T54" i="1" s="1"/>
  <c r="U53" i="1"/>
  <c r="U52" i="1"/>
  <c r="U51" i="1"/>
  <c r="U50" i="1"/>
  <c r="T53" i="1"/>
  <c r="P55" i="1"/>
  <c r="O55" i="1" s="1"/>
  <c r="P54" i="1"/>
  <c r="O54" i="1" s="1"/>
  <c r="P53" i="1"/>
  <c r="O53" i="1" s="1"/>
  <c r="P52" i="1"/>
  <c r="P51" i="1"/>
  <c r="P50" i="1"/>
  <c r="M46" i="1" l="1"/>
  <c r="AG46" i="1"/>
  <c r="AD46" i="1"/>
  <c r="U46" i="1"/>
  <c r="X46" i="1"/>
  <c r="G46" i="1"/>
  <c r="AA46" i="1"/>
  <c r="P46" i="1"/>
  <c r="J46" i="1"/>
  <c r="D46" i="1"/>
  <c r="M55" i="1"/>
  <c r="L55" i="1" s="1"/>
  <c r="M54" i="1"/>
  <c r="L54" i="1" s="1"/>
  <c r="M53" i="1"/>
  <c r="L53" i="1" s="1"/>
  <c r="M52" i="1"/>
  <c r="M51" i="1"/>
  <c r="M50" i="1"/>
  <c r="J55" i="1"/>
  <c r="I55" i="1" s="1"/>
  <c r="J54" i="1"/>
  <c r="I54" i="1" s="1"/>
  <c r="J53" i="1"/>
  <c r="I53" i="1" s="1"/>
  <c r="J52" i="1"/>
  <c r="J51" i="1"/>
  <c r="J50" i="1"/>
  <c r="G55" i="1"/>
  <c r="F55" i="1" s="1"/>
  <c r="G54" i="1"/>
  <c r="F54" i="1" s="1"/>
  <c r="G53" i="1"/>
  <c r="F53" i="1" s="1"/>
  <c r="G52" i="1"/>
  <c r="G51" i="1"/>
  <c r="G50" i="1"/>
  <c r="D55" i="1"/>
  <c r="C55" i="1" s="1"/>
  <c r="D54" i="1"/>
  <c r="C54" i="1" s="1"/>
  <c r="D53" i="1"/>
  <c r="C53" i="1" s="1"/>
  <c r="L51" i="1" l="1"/>
  <c r="I51" i="1"/>
  <c r="F50" i="1"/>
  <c r="L50" i="1"/>
  <c r="S54" i="1"/>
  <c r="S53" i="1"/>
  <c r="D52" i="1"/>
  <c r="D51" i="1"/>
  <c r="C51" i="1" s="1"/>
  <c r="D50" i="1"/>
  <c r="C50" i="1" s="1"/>
  <c r="A55" i="1"/>
  <c r="A54" i="1"/>
  <c r="A53" i="1"/>
  <c r="A52" i="1"/>
  <c r="A51" i="1"/>
  <c r="A50" i="1"/>
  <c r="S52" i="1" l="1"/>
  <c r="B56" i="1"/>
  <c r="S56" i="1" s="1"/>
  <c r="AF52" i="1"/>
  <c r="AC52" i="1"/>
  <c r="C52" i="1"/>
  <c r="F52" i="1"/>
  <c r="I52" i="1"/>
  <c r="L52" i="1"/>
  <c r="O52" i="1"/>
  <c r="Z52" i="1"/>
  <c r="W52" i="1"/>
  <c r="T52" i="1"/>
  <c r="AC51" i="1"/>
  <c r="T51" i="1"/>
  <c r="O51" i="1"/>
  <c r="W51" i="1"/>
  <c r="Z51" i="1"/>
  <c r="AF51" i="1"/>
  <c r="F51" i="1"/>
  <c r="W50" i="1"/>
  <c r="AC50" i="1"/>
  <c r="O50" i="1"/>
  <c r="AF50" i="1"/>
  <c r="Z50" i="1"/>
  <c r="T50" i="1"/>
  <c r="I50" i="1"/>
  <c r="B28" i="10"/>
  <c r="B27" i="10"/>
  <c r="B26" i="10"/>
  <c r="B25" i="10"/>
  <c r="B24" i="10"/>
  <c r="B23" i="10"/>
  <c r="B22" i="10"/>
  <c r="B21" i="10"/>
  <c r="B20" i="10"/>
  <c r="B19" i="10"/>
  <c r="B28" i="9"/>
  <c r="B27" i="9"/>
  <c r="B26" i="9"/>
  <c r="B25" i="9"/>
  <c r="B24" i="9"/>
  <c r="B23" i="9"/>
  <c r="B22" i="9"/>
  <c r="B21" i="9"/>
  <c r="B20" i="9"/>
  <c r="B19" i="9"/>
  <c r="B28" i="8"/>
  <c r="B27" i="8"/>
  <c r="B26" i="8"/>
  <c r="B25" i="8"/>
  <c r="B24" i="8"/>
  <c r="B23" i="8"/>
  <c r="B22" i="8"/>
  <c r="B21" i="8"/>
  <c r="B20" i="8"/>
  <c r="B19" i="8"/>
  <c r="B28" i="7"/>
  <c r="B27" i="7"/>
  <c r="B26" i="7"/>
  <c r="B25" i="7"/>
  <c r="B24" i="7"/>
  <c r="B23" i="7"/>
  <c r="B22" i="7"/>
  <c r="B21" i="7"/>
  <c r="B20" i="7"/>
  <c r="B28" i="6"/>
  <c r="B27" i="6"/>
  <c r="B26" i="6"/>
  <c r="B25" i="6"/>
  <c r="B24" i="6"/>
  <c r="B23" i="6"/>
  <c r="B22" i="6"/>
  <c r="B21" i="6"/>
  <c r="B20" i="6"/>
  <c r="B19" i="6"/>
  <c r="B28" i="4" l="1"/>
  <c r="B27" i="4"/>
  <c r="B26" i="4"/>
  <c r="B25" i="4"/>
  <c r="I10" i="5"/>
  <c r="B24" i="4"/>
  <c r="B23" i="4"/>
  <c r="B22" i="4"/>
  <c r="B21" i="4" l="1"/>
  <c r="B20" i="4"/>
  <c r="B19" i="4"/>
  <c r="L10" i="5"/>
  <c r="K10" i="5"/>
  <c r="J10" i="5"/>
  <c r="H10" i="5"/>
  <c r="G10" i="5"/>
  <c r="F10" i="5"/>
  <c r="E10" i="5"/>
  <c r="D10" i="5"/>
  <c r="C10" i="5"/>
  <c r="S2" i="1"/>
  <c r="S3" i="1"/>
  <c r="S5" i="1"/>
  <c r="S1" i="1"/>
  <c r="B2" i="5"/>
  <c r="B3" i="5"/>
  <c r="B4" i="5"/>
  <c r="B1" i="5"/>
  <c r="E28" i="1" l="1"/>
  <c r="E29" i="1" s="1"/>
  <c r="H28" i="1"/>
  <c r="K28" i="1"/>
  <c r="K29" i="1" s="1"/>
  <c r="N28" i="1"/>
  <c r="N29" i="1" s="1"/>
  <c r="Q28" i="1"/>
  <c r="Q29" i="1" s="1"/>
  <c r="V28" i="1"/>
  <c r="V29" i="1" s="1"/>
  <c r="Y28" i="1"/>
  <c r="Y29" i="1" s="1"/>
  <c r="AB28" i="1"/>
  <c r="AB29" i="1" s="1"/>
  <c r="AE28" i="1"/>
  <c r="AE29" i="1" s="1"/>
  <c r="AH28" i="1"/>
  <c r="AH29" i="1" s="1"/>
  <c r="H29" i="1" l="1"/>
  <c r="H30" i="1" s="1"/>
  <c r="AH30" i="1"/>
  <c r="AE30" i="1"/>
  <c r="AB30" i="1"/>
  <c r="Y30" i="1"/>
  <c r="Q30" i="1"/>
  <c r="N30" i="1"/>
  <c r="K30" i="1"/>
  <c r="E30" i="1"/>
  <c r="V30" i="1"/>
  <c r="R52" i="1"/>
  <c r="R53" i="1"/>
  <c r="R54" i="1"/>
  <c r="R55" i="1"/>
  <c r="R40" i="1"/>
  <c r="R41" i="1"/>
  <c r="R42" i="1"/>
  <c r="R43" i="1"/>
  <c r="R44" i="1"/>
  <c r="R45" i="1"/>
  <c r="R39" i="1"/>
  <c r="H31" i="1" l="1"/>
  <c r="F32" i="1" s="1"/>
  <c r="G8" i="2"/>
  <c r="E31" i="1"/>
  <c r="C32" i="1" s="1"/>
  <c r="G7" i="2"/>
  <c r="AH31" i="1"/>
  <c r="AF32" i="1" s="1"/>
  <c r="G16" i="2"/>
  <c r="G15" i="2"/>
  <c r="AE31" i="1"/>
  <c r="AC32" i="1" s="1"/>
  <c r="AB31" i="1"/>
  <c r="Z32" i="1" s="1"/>
  <c r="G14" i="2"/>
  <c r="G13" i="2"/>
  <c r="Y31" i="1"/>
  <c r="W32" i="1" s="1"/>
  <c r="G11" i="2"/>
  <c r="Q31" i="1"/>
  <c r="O32" i="1" s="1"/>
  <c r="G10" i="2"/>
  <c r="N31" i="1"/>
  <c r="L32" i="1" s="1"/>
  <c r="Y34" i="1"/>
  <c r="AH34" i="1"/>
  <c r="Y35" i="1"/>
  <c r="G9" i="2"/>
  <c r="AB35" i="1"/>
  <c r="K31" i="1"/>
  <c r="I32" i="1" s="1"/>
  <c r="AE35" i="1"/>
  <c r="AB34" i="1"/>
  <c r="AE34" i="1"/>
  <c r="AH35" i="1"/>
  <c r="Q34" i="1"/>
  <c r="G12" i="2"/>
  <c r="H35" i="1"/>
  <c r="E34" i="1"/>
  <c r="Q35" i="1"/>
  <c r="K35" i="1"/>
  <c r="N34" i="1"/>
  <c r="K34" i="1"/>
  <c r="V34" i="1"/>
  <c r="H34" i="1"/>
  <c r="V35" i="1"/>
  <c r="V31" i="1"/>
  <c r="T32" i="1" s="1"/>
  <c r="E35" i="1"/>
  <c r="N35" i="1"/>
  <c r="R50" i="1"/>
  <c r="R51" i="1"/>
  <c r="R49" i="1"/>
  <c r="D7" i="2" l="1"/>
  <c r="AG49" i="1"/>
  <c r="M49" i="1"/>
  <c r="J49" i="1"/>
  <c r="AA49" i="1"/>
  <c r="D49" i="1"/>
  <c r="P49" i="1"/>
  <c r="X49" i="1"/>
  <c r="U49" i="1"/>
  <c r="AD49" i="1"/>
  <c r="G49" i="1"/>
  <c r="I22" i="2"/>
  <c r="L22" i="2"/>
  <c r="I24" i="2"/>
  <c r="L24" i="2"/>
  <c r="I26" i="2"/>
  <c r="L26" i="2"/>
  <c r="I23" i="2"/>
  <c r="L23" i="2"/>
  <c r="I25" i="2"/>
  <c r="L25" i="2"/>
  <c r="N19" i="3"/>
  <c r="L18" i="3"/>
  <c r="L19" i="3" s="1"/>
  <c r="P18" i="3"/>
  <c r="P19" i="3" s="1"/>
  <c r="O18" i="3"/>
  <c r="N18" i="3"/>
  <c r="M18" i="3"/>
  <c r="M19" i="3" s="1"/>
  <c r="B3" i="3"/>
  <c r="B4" i="3"/>
  <c r="B5" i="3"/>
  <c r="B6" i="3"/>
  <c r="B7" i="3"/>
  <c r="B8" i="3"/>
  <c r="B9" i="3"/>
  <c r="B10" i="3"/>
  <c r="B11" i="3"/>
  <c r="B2" i="3"/>
  <c r="J7" i="2" l="1"/>
  <c r="J12" i="2"/>
  <c r="J11" i="2"/>
  <c r="J16" i="2"/>
  <c r="J13" i="2"/>
  <c r="J10" i="2"/>
  <c r="J8" i="2"/>
  <c r="J14" i="2"/>
  <c r="J15" i="2"/>
  <c r="J9" i="2"/>
  <c r="O19" i="3"/>
  <c r="H19" i="3"/>
  <c r="J19" i="3"/>
  <c r="E19" i="3"/>
  <c r="F19" i="3"/>
  <c r="C19" i="3"/>
  <c r="D19" i="3"/>
  <c r="B19" i="3"/>
  <c r="K19" i="3"/>
  <c r="I19" i="3"/>
  <c r="G19" i="3"/>
  <c r="I21" i="2"/>
  <c r="L20" i="2"/>
  <c r="I19" i="2"/>
  <c r="L18" i="2"/>
  <c r="I17" i="2"/>
  <c r="R5" i="1"/>
  <c r="R3" i="1"/>
  <c r="R2" i="1"/>
  <c r="R1" i="1"/>
  <c r="F16" i="2"/>
  <c r="I16" i="2" s="1"/>
  <c r="F15" i="2"/>
  <c r="L15" i="2" s="1"/>
  <c r="F14" i="2"/>
  <c r="L14" i="2" s="1"/>
  <c r="F13" i="2"/>
  <c r="I13" i="2" s="1"/>
  <c r="F12" i="2"/>
  <c r="I12" i="2" s="1"/>
  <c r="F11" i="2"/>
  <c r="I11" i="2" s="1"/>
  <c r="F10" i="2"/>
  <c r="L10" i="2" s="1"/>
  <c r="I18" i="2" l="1"/>
  <c r="I20" i="2"/>
  <c r="L21" i="2"/>
  <c r="L19" i="2"/>
  <c r="L17" i="2"/>
  <c r="L13" i="2"/>
  <c r="I10" i="2"/>
  <c r="I14" i="2"/>
  <c r="I15" i="2"/>
  <c r="L11" i="2"/>
  <c r="L16" i="2"/>
  <c r="L12" i="2"/>
  <c r="F9" i="2"/>
  <c r="F8" i="2"/>
  <c r="F7" i="2"/>
  <c r="I7" i="2" l="1"/>
  <c r="L7" i="2"/>
  <c r="I8" i="2"/>
  <c r="L8" i="2"/>
  <c r="I9" i="2"/>
  <c r="L9" i="2"/>
  <c r="C9" i="1" l="1"/>
  <c r="F49" i="1" l="1"/>
  <c r="F56" i="1" s="1"/>
  <c r="AC49" i="1"/>
  <c r="AC56" i="1" s="1"/>
  <c r="W49" i="1"/>
  <c r="W56" i="1" s="1"/>
  <c r="Z49" i="1"/>
  <c r="Z56" i="1" s="1"/>
  <c r="L49" i="1"/>
  <c r="L56" i="1" s="1"/>
  <c r="I49" i="1"/>
  <c r="I56" i="1" s="1"/>
  <c r="O49" i="1"/>
  <c r="O56" i="1" s="1"/>
  <c r="T49" i="1"/>
  <c r="T56" i="1" s="1"/>
  <c r="AF49" i="1"/>
  <c r="AF56" i="1" s="1"/>
  <c r="C49" i="1"/>
  <c r="M12" i="2" l="1"/>
  <c r="M10" i="2"/>
  <c r="M16" i="2"/>
  <c r="M11" i="2"/>
  <c r="M9" i="2"/>
  <c r="M14" i="2"/>
  <c r="M15" i="2"/>
  <c r="M13" i="2"/>
  <c r="M8" i="2"/>
  <c r="C56" i="1"/>
  <c r="Y57" i="1" l="1"/>
  <c r="E57" i="1"/>
  <c r="M7" i="2"/>
  <c r="K57" i="1"/>
  <c r="N57" i="1"/>
  <c r="AB57" i="1"/>
  <c r="AE57" i="1"/>
  <c r="H57" i="1"/>
  <c r="Q57" i="1"/>
  <c r="AH57" i="1"/>
  <c r="V57" i="1"/>
</calcChain>
</file>

<file path=xl/sharedStrings.xml><?xml version="1.0" encoding="utf-8"?>
<sst xmlns="http://schemas.openxmlformats.org/spreadsheetml/2006/main" count="544" uniqueCount="244">
  <si>
    <t>Offertdatum</t>
  </si>
  <si>
    <t>Offertsumme brutto</t>
  </si>
  <si>
    <t>abzüglich Rabatt</t>
  </si>
  <si>
    <t>Offertsumme netto</t>
  </si>
  <si>
    <t>MwSt</t>
  </si>
  <si>
    <t>Total inkl. MwSt</t>
  </si>
  <si>
    <t>Eignungskriterien</t>
  </si>
  <si>
    <t>Zuschlagskriterien</t>
  </si>
  <si>
    <t>ZK-2 Bauprogramm</t>
  </si>
  <si>
    <t>ZK-3 Jugendförderung</t>
  </si>
  <si>
    <t>Total</t>
  </si>
  <si>
    <t>Bemerkung</t>
  </si>
  <si>
    <t>Antrag</t>
  </si>
  <si>
    <t>Begründung</t>
  </si>
  <si>
    <t>Rabatt</t>
  </si>
  <si>
    <t>Erfüllt</t>
  </si>
  <si>
    <t>Kommentar</t>
  </si>
  <si>
    <t>Gewichtung</t>
  </si>
  <si>
    <t>Note</t>
  </si>
  <si>
    <t>Punkte</t>
  </si>
  <si>
    <t>Rang</t>
  </si>
  <si>
    <t>Zugelassen</t>
  </si>
  <si>
    <t>Kostenvergleich</t>
  </si>
  <si>
    <t>Günstigstes Angebot</t>
  </si>
  <si>
    <t>Gewählte Preiskurve</t>
  </si>
  <si>
    <t>(0 Punkte bei 125% Mehrkosten gegenüber dem preisgünstigsten Angebot, 0.20 Punkte Abzug pro 1% Mehrkosten gegenüber dem preisgünstigsten Angebot)</t>
  </si>
  <si>
    <t>(0 Punkte bei 150% Mehrkosten gegenüber dem preisgünstigsten Angebot, 0.10 Punkte Abzug pro 1% Mehrkosten gegenüber dem preisgünstigsten Angebot)</t>
  </si>
  <si>
    <t>(0 Punkte bei 200% Mehrkosten gegenüber dem preisgünstigsten Angebot, 0.05 Punkte Abzug pro 1% Mehrkosten gegenüber dem preisgünstigsten Angebot)</t>
  </si>
  <si>
    <t>Übersicht Preiskurven (Minuspunkte sind möglich)</t>
  </si>
  <si>
    <t>Preisübersicht - Netto, inkl. MwSt</t>
  </si>
  <si>
    <t>Punkte nach Bewertung der Zuschlagskriterien</t>
  </si>
  <si>
    <t>Fachstelle Beschaffungswesen</t>
  </si>
  <si>
    <t>Bewertungsteam</t>
  </si>
  <si>
    <t>Firma</t>
  </si>
  <si>
    <t>Vorname</t>
  </si>
  <si>
    <t>Name</t>
  </si>
  <si>
    <t>FaBe</t>
  </si>
  <si>
    <t>Stand / Datum</t>
  </si>
  <si>
    <t>Objekt</t>
  </si>
  <si>
    <t>Projekt</t>
  </si>
  <si>
    <t>Arbeitsgattung</t>
  </si>
  <si>
    <t>Stadt Bern</t>
  </si>
  <si>
    <t>Direktion für Finanzen</t>
  </si>
  <si>
    <t>Personal und Informatik</t>
  </si>
  <si>
    <t>Ja</t>
  </si>
  <si>
    <t>Nein</t>
  </si>
  <si>
    <t>Nicht zugelassen</t>
  </si>
  <si>
    <t>Zuschlag an Unternehmen</t>
  </si>
  <si>
    <t>Bundesgasse 33</t>
  </si>
  <si>
    <t>3011 Bern</t>
  </si>
  <si>
    <t>Telefon 031 321 73 14 / Mail beschaffungswesen@bern.ch</t>
  </si>
  <si>
    <r>
      <t>WENN(ISTLEER(Offertvergleich!</t>
    </r>
    <r>
      <rPr>
        <sz val="10"/>
        <color rgb="FFFF0000"/>
        <rFont val="Arial"/>
        <family val="2"/>
      </rPr>
      <t>E25</t>
    </r>
    <r>
      <rPr>
        <sz val="10"/>
        <color theme="1"/>
        <rFont val="Arial"/>
        <family val="2"/>
      </rPr>
      <t>);"";5-(WENN(IDENTISCH(Offertvergleich!$B$7;Offertvergleich!$B$10);0.2;WENN(IDENTISCH(Offertvergleich!$B$7;Offertvergleich!$B$11);0.1;0.05))*(Offertvergleich!</t>
    </r>
    <r>
      <rPr>
        <sz val="10"/>
        <color rgb="FFFF0000"/>
        <rFont val="Arial"/>
        <family val="2"/>
      </rPr>
      <t>C29</t>
    </r>
    <r>
      <rPr>
        <sz val="10"/>
        <color theme="1"/>
        <rFont val="Arial"/>
        <family val="2"/>
      </rPr>
      <t>-MIN(Offertvergleich!C</t>
    </r>
    <r>
      <rPr>
        <sz val="10"/>
        <rFont val="Arial"/>
        <family val="2"/>
      </rPr>
      <t>$29</t>
    </r>
    <r>
      <rPr>
        <sz val="10"/>
        <color theme="1"/>
        <rFont val="Arial"/>
        <family val="2"/>
      </rPr>
      <t>:AF$29))/(MIN(Offertvergleich!C$29:AF$29)/100)))</t>
    </r>
  </si>
  <si>
    <r>
      <t>WENN(ISTLEER(Offertvergleich!</t>
    </r>
    <r>
      <rPr>
        <sz val="10"/>
        <color rgb="FFFF0000"/>
        <rFont val="Arial"/>
        <family val="2"/>
      </rPr>
      <t>H25</t>
    </r>
    <r>
      <rPr>
        <sz val="10"/>
        <color theme="1"/>
        <rFont val="Arial"/>
        <family val="2"/>
      </rPr>
      <t>);"";5-(WENN(IDENTISCH(Offertvergleich!$B$7;Offertvergleich!$B$10);0.2;WENN(IDENTISCH(Offertvergleich!$B$7;Offertvergleich!$B$11);0.1;0.05))*(Offertvergleich!</t>
    </r>
    <r>
      <rPr>
        <sz val="10"/>
        <color rgb="FFFF0000"/>
        <rFont val="Arial"/>
        <family val="2"/>
      </rPr>
      <t>F29</t>
    </r>
    <r>
      <rPr>
        <sz val="10"/>
        <color theme="1"/>
        <rFont val="Arial"/>
        <family val="2"/>
      </rPr>
      <t>-MIN(Offertvergleich!C$29:AF$29))/(MIN(Offertvergleich!C$29:AF$29)/100)))</t>
    </r>
  </si>
  <si>
    <t>Formeln für die Berechnung "Note nach Preis" (sichtbare Anpassungen)</t>
  </si>
  <si>
    <t>Rang nach Bewertung</t>
  </si>
  <si>
    <t>In der Rangliste darf keine Null "0" vorkommen. Sicherstellen, dass keine "0" einfliesst!!</t>
  </si>
  <si>
    <t>Zahlenformat in Zelle L18: Benutzerdefiniert 0;-0;;@</t>
  </si>
  <si>
    <t>WENN(ISTLEER(AY25);"";5-(WENN(IDENTISCH($B$7;$B$10);0.2;WENN(IDENTISCH($B$7;$B$11);0.1;0.05))*(AW29-MIN(Datenblatt!G$12:G$26))/(MIN(Datenblatt!G$12:G$26)/100)))</t>
  </si>
  <si>
    <t>WENN(ISTLEER(BP25);"";5-(WENN(IDENTISCH($B$7;$B$10);0.2;WENN(IDENTISCH($B$7;$B$11);0.1;0.05))*(BN29-MIN(Datenblatt!$G12:$G$31))/(MIN(Datenblatt!$G12:$G31)/100)))</t>
  </si>
  <si>
    <t>Differenz zum günstigsten Preis (ohne MwSt)</t>
  </si>
  <si>
    <t>Beschreibung</t>
  </si>
  <si>
    <t>Angaben zu Datum und Gültigkeit der Zertifizierung und Kopie des Zertifikates ISO 14001 oder wenn die Unternehmung nicht nach ISO 14001 zertifiziert ist, Angaben zum unternehmenseigenen Umweltmanagement.</t>
  </si>
  <si>
    <t>Schriftliche Bestätigung, dass der/die eingesetzte/r Ob-jektleiter/in die Ausbildung zur/zum eidg. anerkannten Ge-bäudereiniger/in erfolgreich abgeschlossen hat.</t>
  </si>
  <si>
    <t>Teilnahme an der obligatorischen Begehung/Besichtigung</t>
  </si>
  <si>
    <t>EK-1 Qualitätsmanagement</t>
  </si>
  <si>
    <t>EK-2 Umweltmanagement</t>
  </si>
  <si>
    <t>EK-3 Finanzielle Nachweise</t>
  </si>
  <si>
    <t>EK-4 Personelle Ressourcen</t>
  </si>
  <si>
    <t>EK-5 Fachkompetenz Mandatsleiter</t>
  </si>
  <si>
    <t>EK-6 Referenz</t>
  </si>
  <si>
    <t>EK-7 Begehung</t>
  </si>
  <si>
    <t>Abgabe Bauprogramm der offerierten Leistungen (maximal 1x A3)</t>
  </si>
  <si>
    <t>- Aufgrund der eingereichten Angaben
- Maximale Seitenzahl eingehalten
- Umfang der abgebildeten Termine
- Plausibilität
- Einhalten der Vorgaben
- Aufgedeckte Konflikte</t>
  </si>
  <si>
    <t>Welche Punkte werden bewertet</t>
  </si>
  <si>
    <r>
      <t xml:space="preserve">Ausführliche und nachvollziehbare Begründung der Benotung.
</t>
    </r>
    <r>
      <rPr>
        <sz val="8"/>
        <color theme="1"/>
        <rFont val="Arial"/>
        <family val="2"/>
      </rPr>
      <t>- Warum erhält das Unternehmen die Note 5?
- Welche Punkte führen zu welchem Abzug von der Note 5?
- Warum wurde die Note 0 oder 1 vergeben?)</t>
    </r>
  </si>
  <si>
    <t>Bezeichnung
Zuschlagskriterium</t>
  </si>
  <si>
    <t>Beschreibung 
Zuschlagskriterium</t>
  </si>
  <si>
    <t>Das beigelegte Bauprogramm geht nicht auf die in der Projektbeschreibung formulierten Gegebenheiten ein und ignoriert die Auflage zur Staffelung der einzelnen Notausgänge (8 Stk.) in einem aufeinander folgenden Ablauf.
Es schlägt eine Etappierung vor, die 3 Notausgänge in einer Etappe vorsieht.
Dies ist aus Sicherheitsgründen der Personensicherheit nicht realisierbar.</t>
  </si>
  <si>
    <t>Unternehmen</t>
  </si>
  <si>
    <t>Es wurde kein Bauprogramm beigelegt.</t>
  </si>
  <si>
    <t>Notenskala</t>
  </si>
  <si>
    <t>Zwischennoten sind zulässig.</t>
  </si>
  <si>
    <t>5 ausgezeichnet</t>
  </si>
  <si>
    <t>4 gut</t>
  </si>
  <si>
    <t>3 genügend</t>
  </si>
  <si>
    <t>2 teilweise ungenügend</t>
  </si>
  <si>
    <t>1 ungenügend</t>
  </si>
  <si>
    <t>0 keine Angaben</t>
  </si>
  <si>
    <t>- Die grün gefärbten Zellen müssen bearbeitet / ausgefüllt werden.</t>
  </si>
  <si>
    <t>Das Unternehmen ist geeignet und kann für die weitere Auswertung zugelassen werden</t>
  </si>
  <si>
    <t>Angaben zu Datum und Gültigkeit der Zertifizierung und Kopie des Zertifikates ISO 9001 oder wenn die Unternehmung nicht nach ISO 9001 zertifiziert ist, Angaben zum unternehmenseigenen Qualitäts-sicherungssystem.</t>
  </si>
  <si>
    <t>Folgende finanzielle Nachweise sind zu erbringen:
- Bestätigung des Mindestumsatzes von 2 Mio. CHF pro Jahr
- Schriftliche Auskunft der Hausbank zur aktuellen Bonität des Unternehmens
- Bestätigung, dass sich das Unternehmen nicht in einem Insolvenzverfahren befindet (Konkurs, Nachlassverfahren oder Konkursaufschub)</t>
  </si>
  <si>
    <t>Schriftliche Bestätigung, dass das eingesetzte Personal folgende Anforderungen erfüllt:
1. Gute Deutschkenntnisse (mündlich)
2. Korrekter und freundlicher Umgang mit Kunden
3. Kann den Stadtplan lesen und Auskunft geben
4. Protokollieren von div. Ereignissen (in deutscher Sprache)
5. Fachkenntnisse in der Reinigung sowie handwerkliches Geschick</t>
  </si>
  <si>
    <t xml:space="preserve">Angabe von 2 Referenzen (Firma, Referenzperson), nicht älter als 3 Jahre, mit ähnlichem Leistungsumfang
- Eine Referenz muss zwingend Einkauf/Verkauf von Hygieneartikel beinhalten
- Eine Referenz muss zwingend Präsenz in betreuten Sanitär-einrichtungen beinhalten
- Beide Referenzen müssen ein mind. Auftragsvolumen von CHF 80'000 pro Jahr haben.
</t>
  </si>
  <si>
    <t>Beim Verfahren zugelassen</t>
  </si>
  <si>
    <t>Hinweise zum Vorgehen:</t>
  </si>
  <si>
    <t>Nachvollziehbare Begründung mit Angabe, was unternommen wurde</t>
  </si>
  <si>
    <t>Hinweise zum Vorgehen</t>
  </si>
  <si>
    <t>- Das Unternehmen gilt als geeignet, wenn alle Eignungskriterien mit "ja" beantwortet sind!</t>
  </si>
  <si>
    <t>- Wenn ein Eignungskriterium nicht erfüllt ist, muss geklärt werden, ob das Unternehmen das Eignungskriterium noch erfüllen kann.</t>
  </si>
  <si>
    <t>- Kann ein Unternehmen ein Eignungskriterium nicht erfüllen, muss ein Rechtliches Gehör versendet und das Unternehmen vom Verfahren ausgeschlossen werden.</t>
  </si>
  <si>
    <t>- Muss ein Unternehmen vom Verfahren ausgeschlossen werden, muss unten eine nachvollziehbare Begründung, mit Angabe was unternommen wurde, erfasst werden.</t>
  </si>
  <si>
    <t>- Der bereits erfasste Text in den grünen Zellen dient ausschliesslich als Beispiel. In dieser Form muss der Text erfasst und die Bewertung durchgeführt werden.</t>
  </si>
  <si>
    <t>- Wurde ein gefordertes Dokument für die Bewertung nicht eingereicht, darf dieses nicht nachgefordert werden.</t>
  </si>
  <si>
    <t>- Das Nichteinreichen von geforderten Dokumenten führt zu einer Note 0 (0 Punkte).</t>
  </si>
  <si>
    <t>- Die Begründung für die Benotung muss ausführlich und nachvollziehbar erfasst werden. Fehlt diese, kann die Bewertung nicht unterschrieben werden.</t>
  </si>
  <si>
    <t>Abgabe Vorschlag wie die Jugendförderung umgesetzt wird.</t>
  </si>
  <si>
    <t>- Wie erfolgt der Einsatz
- Maximale Seitenzahl eingehalten
- Plausibilität
- Am Bau beteiligte Jugendliche
- Einhalten der Vorgaben</t>
  </si>
  <si>
    <t>Es wurden Angaben zu den im Betrieb arbeitenden Jugendlichen und Auszubildenden mit Name und Jahrgang gemacht und der Wille zur Beteiligung an der Baustelle im Rahmen der möglichen Arbeitszeiten und Schulabwesenheiten gemacht.
Es fehlen detaillierte Angaben zu Baustellenpräsenz und Schulabwesenheit,
Gruppenstärke (Anzahl Personen auf dem Bau) und damit ein nachvollziehbarer Prozentanteil der Jugendlichen.</t>
  </si>
  <si>
    <t>Es wurden keine Angaben zu Jugendlichen und/oder Auszubildenden eingereicht.</t>
  </si>
  <si>
    <t>ZK-4 Bezeichnung</t>
  </si>
  <si>
    <t>ZK-5 Bezeichnung</t>
  </si>
  <si>
    <t>ZK-6 Bezeichnung</t>
  </si>
  <si>
    <t>ZK-7 Bezeichnung</t>
  </si>
  <si>
    <t>Die nachfolgenden Schritte sollen das Ausfüllen von diesem Bewertungsformular erleichtern.</t>
  </si>
  <si>
    <t>Offertvergleich</t>
  </si>
  <si>
    <t>- Gewählte Preiskurve (Zelle B7).</t>
  </si>
  <si>
    <t>- Erfassung sämtlicher Unternehmen, welche ein Angebot eingereicht haben (Zeile 15 bis Zeile 21).</t>
  </si>
  <si>
    <t>- Erfassung Preis, Rabatt und Mehrwertsteuer (Zeilen 25, 26 und 28).</t>
  </si>
  <si>
    <t>- Gewichtung Preis (Zelle B46)</t>
  </si>
  <si>
    <t>Nach Erfassung der Daten im Blatt "Offertvergleich" kann das Blatt "Eignungskriterien" bearbeitet werden.</t>
  </si>
  <si>
    <t>- Objekt, Projekt und Arbeitsgattung gemäss Submiss sowie Angabe Datum der Erfassung (Zellen B1 bis B4).</t>
  </si>
  <si>
    <t>- Die grün markierten Zellen müssen bearbeitet werden.</t>
  </si>
  <si>
    <t>Heizungsbauer AG</t>
  </si>
  <si>
    <t>Begründung, warum ein Unternehmen nicht zugelassen werden kann</t>
  </si>
  <si>
    <t>Rang nach Preis (ohne MwSt)</t>
  </si>
  <si>
    <t>Note nach Preis (inkl. MwSt)</t>
  </si>
  <si>
    <t>Gewichtung Zuschlagskriterium 2</t>
  </si>
  <si>
    <t>Gewichtung Zuschlagskriterium 3</t>
  </si>
  <si>
    <t>Gewichtung Zuschlagskriterium 4</t>
  </si>
  <si>
    <t>Gewichtung Zuschlagskriterium 5</t>
  </si>
  <si>
    <t>Gewichtung Zuschlagskriterium 6</t>
  </si>
  <si>
    <t>Gewichtung Zuschlagskriterium 7</t>
  </si>
  <si>
    <r>
      <t xml:space="preserve">- Vor Kontaktaufnahme mit den Anbieter*innen muss </t>
    </r>
    <r>
      <rPr>
        <b/>
        <u/>
        <sz val="8"/>
        <color rgb="FFFF0000"/>
        <rFont val="Arial"/>
        <family val="2"/>
      </rPr>
      <t>immer</t>
    </r>
    <r>
      <rPr>
        <sz val="8"/>
        <color rgb="FFFF0000"/>
        <rFont val="Arial"/>
        <family val="2"/>
      </rPr>
      <t xml:space="preserve"> der/die zuständige Verfahrensleiter*in kontaktiert und informiert werden!</t>
    </r>
  </si>
  <si>
    <t>Anbieterin</t>
  </si>
  <si>
    <t>Auftraggeberin</t>
  </si>
  <si>
    <t>Externe Begleitung</t>
  </si>
  <si>
    <t>Unterschrift</t>
  </si>
  <si>
    <t>Reserve (Funktion erfassen)</t>
  </si>
  <si>
    <t>Eingabetermin</t>
  </si>
  <si>
    <t xml:space="preserve">  Der Betrag 0.00 führt zu einer falschen Rangliste.</t>
  </si>
  <si>
    <t>Weitere (Funktion erfassen)</t>
  </si>
  <si>
    <t>Ort, Datum</t>
  </si>
  <si>
    <t xml:space="preserve">Heizungsbauer AG hat nicht an der obligatorischen Begehung teilgenommen. Es wurde das Rechtliche Gehör versendet. </t>
  </si>
  <si>
    <t>Besprochen und kontrolliert</t>
  </si>
  <si>
    <t>In den nebenstehenden Feldern muss unter jedem Unternehmen der Name der Anbieterin, 
der Subunternehmerin / Subunternehmerinnen 
und - wenn vorhanden - der ARGE-Partnerinnen erfasst werden.</t>
  </si>
  <si>
    <t>Das eingereichte Bauprogramm ist detailliert genug um daraus eine Plausibilität ableiten zu können. Die Vorgaben zur Staffelung wurden eingehalten.
Für den Gesamtprojektverlauf ist damit eine hinreichende Basis geschaffen worden.
Die Note 5 wurde nicht erreicht, da ein detailliertes Tagesprogramm mit z.B. Angaben zum Ausschalen der Betonwerke fehlt.</t>
  </si>
  <si>
    <t>Es wurden Angaben zu den im Betrieb arbeitenden Jugendlichen und Auszubildenden mit Name und Jahrgang gemacht und der Wille zur Beteiligung an der Baustelle im Rahmen der möglichen Arbeitszeiten und Schulabwesenheiten gemacht.
Detaillierte Angaben zu Baustellenpräsenz und Schulabwesenheit,
Gruppenstärke (Anzahl Personen auf dem Bau) und damit ein nachvollziehbarer Prozentanteil der Jugendlichen.</t>
  </si>
  <si>
    <t>U1</t>
  </si>
  <si>
    <t>U2</t>
  </si>
  <si>
    <t>U3</t>
  </si>
  <si>
    <t>U4</t>
  </si>
  <si>
    <t>U5</t>
  </si>
  <si>
    <t>U6</t>
  </si>
  <si>
    <t>U7</t>
  </si>
  <si>
    <t>U8</t>
  </si>
  <si>
    <t>U9</t>
  </si>
  <si>
    <t>U10</t>
  </si>
  <si>
    <t>Kostenvoranschlag bewirtschaftet</t>
  </si>
  <si>
    <t>Wo</t>
  </si>
  <si>
    <t>Was</t>
  </si>
  <si>
    <t>Erledigt</t>
  </si>
  <si>
    <t>Zeile 6 "Kostenvoranschlag bewirtschaftet" erfassen</t>
  </si>
  <si>
    <t>Register Eignungskriterien</t>
  </si>
  <si>
    <t>Spalte A "Eignungskriterien"/"Firma" fixieren (damit die Eignungskriterien und die Firma sichtbar sind)</t>
  </si>
  <si>
    <t>Register Zuschlagskriterien</t>
  </si>
  <si>
    <t>Spalte B "Unternehmen" fixieren (Zeile 17 - Bezeichung der Spalten - fixiert belassen)</t>
  </si>
  <si>
    <t>Spalte G "Note" mit zwei Nachkommastellen formatieren</t>
  </si>
  <si>
    <t>Einfügen einer Zeile für die Baunebenkosten (BNK), Formeln anpassen</t>
  </si>
  <si>
    <t>In den rot eingerahmten Zellen "Hinweis zum Vorgehen" muss neu die Zeile 27 erfasst werden</t>
  </si>
  <si>
    <t>Anpassung Mehrwertsteuer-Satz auf 8.1%</t>
  </si>
  <si>
    <t>Fusszeile anpassen</t>
  </si>
  <si>
    <t>Korrekte Version erfassen (Seitenlayout - Seite einrichten - Kopf/Fusszeile)</t>
  </si>
  <si>
    <t>ok</t>
  </si>
  <si>
    <t>Registerblätter</t>
  </si>
  <si>
    <t>Nicht benötige Register ausblenden, Registerblätter schützen, Arbeitsmappe schützen mit Kennwort</t>
  </si>
  <si>
    <t>- Ist ein Unternehmen nicht geeignet muss in Zeile 27</t>
  </si>
  <si>
    <t>abzüglich allgemeiner Bauabzug</t>
  </si>
  <si>
    <t>Test</t>
  </si>
  <si>
    <t>Daten erfassen und prüfen, ob die Ergebnisse korrekt sind</t>
  </si>
  <si>
    <t>Allg. Bauabzug</t>
  </si>
  <si>
    <t>Die beantragte Unternehmung reichte das vorteilhafteste Angebot ein.</t>
  </si>
  <si>
    <t xml:space="preserve">Offertvergleich </t>
  </si>
  <si>
    <t>Neue Zeilengliederung (Zeilen 01-17 als Gruppe markieren)</t>
  </si>
  <si>
    <t>Einfügen zusätzliches Blatt</t>
  </si>
  <si>
    <t>Korrekte Version auf jedem Blatt erfassen (Seitenlayout - Seite einrichten - Kopf/Fusszeile)</t>
  </si>
  <si>
    <t>Formelle Kontrolle (Neu)</t>
  </si>
  <si>
    <t>Rechnerische Kontrolle (Neu)</t>
  </si>
  <si>
    <t>Formelle Prüfung</t>
  </si>
  <si>
    <t>1)</t>
  </si>
  <si>
    <t>Prüfung</t>
  </si>
  <si>
    <t>Geprüft durch</t>
  </si>
  <si>
    <t>Unterschrift / Visum</t>
  </si>
  <si>
    <t>2)</t>
  </si>
  <si>
    <t>3)</t>
  </si>
  <si>
    <t>Funktion</t>
  </si>
  <si>
    <t>Vorname / Name</t>
  </si>
  <si>
    <t>- Die grün markierten Zellen können bearbeitet werden. Der bereits erfasste Text dient als Beispiel und muss angepasst / gelöscht werden.</t>
  </si>
  <si>
    <t>- Die formelle Prüfung ist bestanden, wenn das Angebot unseren Anforderungen entspricht und die generellen Teilnahmebediungungen erfüllt sind.</t>
  </si>
  <si>
    <t>- Wenn die formelle Prüfung nicht erfüllt ist, muss geklärt werden, ob das Unternehmen noch die Möglichkeit hat, diese zu erfüllen.</t>
  </si>
  <si>
    <t>- Bei Unsicherheit immer mit der / dem zuständigen Verfahrensleiter/in Kontakt aufnehmen!</t>
  </si>
  <si>
    <t>Ort / Datum</t>
  </si>
  <si>
    <t>Rechnerische Kontrolle</t>
  </si>
  <si>
    <t>- Kalkulationsfehler dürfen nicht korrigiert werden. Das Unternehmen kann seinen Eingabepreis bestätigen oder das Angebot schriftlich zurückziehen.</t>
  </si>
  <si>
    <t>Beschreibung der geprüften Punkte</t>
  </si>
  <si>
    <t>Formelle Prüfung / Rechnerische Kontrolle</t>
  </si>
  <si>
    <t>Angebot geprüft, keine Korrekturen</t>
  </si>
  <si>
    <t>Angebot geprüft und korrigiert</t>
  </si>
  <si>
    <r>
      <t>1)</t>
    </r>
    <r>
      <rPr>
        <sz val="8"/>
        <rFont val="Arial"/>
        <family val="2"/>
      </rPr>
      <t xml:space="preserve"> Nachvollziehbare Beschreibung</t>
    </r>
  </si>
  <si>
    <t>- Festgestellte Rechen- und / oder Schreibfehler müssen unten nachvollziehbar beschrieben werden.</t>
  </si>
  <si>
    <t>- Bei Unsicherheit immer mit der / dem zuständigen Verfahrensleiter*in Kontakt aufnehmen!</t>
  </si>
  <si>
    <r>
      <t>2)</t>
    </r>
    <r>
      <rPr>
        <sz val="8"/>
        <rFont val="Arial"/>
        <family val="2"/>
      </rPr>
      <t xml:space="preserve"> Nachvollziehbare Beschreibung</t>
    </r>
  </si>
  <si>
    <r>
      <t>3)</t>
    </r>
    <r>
      <rPr>
        <sz val="8"/>
        <rFont val="Arial"/>
        <family val="2"/>
      </rPr>
      <t xml:space="preserve"> Nachvollziehbare Beschreibung</t>
    </r>
  </si>
  <si>
    <t>- Die grün und rot markierten Zellen können bearbeitet werden. Der bereits erfasste Text dient als Beispiel und muss angepasst / gelöscht werden.</t>
  </si>
  <si>
    <t>Vorname Name</t>
  </si>
  <si>
    <t>- Rechenfehler und Schreibfehler müssen durch die Projektleitung / Externe Begleitung korrigiert, dokumentiert und visiert werden.</t>
  </si>
  <si>
    <t xml:space="preserve">  Das Unternehmen muss über die Fachstelle Beschaffungswesen kontaktiert und der Fehler nachvollziehbar beschrieben werden.</t>
  </si>
  <si>
    <r>
      <t xml:space="preserve">- Vor Kontaktaufnahme mit dem Unternehmen muss </t>
    </r>
    <r>
      <rPr>
        <b/>
        <u/>
        <sz val="8"/>
        <color rgb="FFFF0000"/>
        <rFont val="Arial"/>
        <family val="2"/>
      </rPr>
      <t>immer</t>
    </r>
    <r>
      <rPr>
        <sz val="8"/>
        <color rgb="FFFF0000"/>
        <rFont val="Arial"/>
        <family val="2"/>
      </rPr>
      <t xml:space="preserve"> der/die zuständige Verfahrensleiter*in kontaktiert und das Vorgehen abgesprochen werden!</t>
    </r>
  </si>
  <si>
    <t>Sind sämtliche ausgeschriebenen Positionen offeriert?</t>
  </si>
  <si>
    <t>Sind die einzelnen Positions- und Kapitelsummen arithmetisch richtig?</t>
  </si>
  <si>
    <t>Ist die Gesamtsumme des Angebots arithmetisch richtig?</t>
  </si>
  <si>
    <t>Sind die Abzüge in der Reihenfolge richtig und vollständig berücksichtigt? (z.B. Rabatt, Baunebenkosten, Bauversicherung)</t>
  </si>
  <si>
    <t>- Vor Kontaktaufnahme mit dem Unternehmen muss immer der/die zuständige Verfahrensleiter*in kontaktiert und das Vorgehen abgesprochen werden!</t>
  </si>
  <si>
    <t>- Wird die formelle Prüfung nicht bestanden, muss ein Rechtliches Gehör versendet und das Unternehmen vom Verfahren ausgeschlossen werden.</t>
  </si>
  <si>
    <t>Angebot rechtsgültig unterschrieben?</t>
  </si>
  <si>
    <t>Sind alle verlangten Beilagen vollständig abgegeben?</t>
  </si>
  <si>
    <t xml:space="preserve">Weitere formelle Kriterien können nach Bedarf erfasst werden. </t>
  </si>
  <si>
    <t>Ist in der eingereichten Variante die Gleichwertigkeit erfüllt?</t>
  </si>
  <si>
    <t>Ausschlussgründe Selbstdeklaration / Angebotsdeklaration?</t>
  </si>
  <si>
    <t>Haftpflichtversicherung angegeben (Siehe Angebotsdeklaration)?</t>
  </si>
  <si>
    <t>Ist der Betrag der Mehrwertsteuer offen ausgewiesen, nach Abzug von Rabatt und ggf. Baunebenkosten und Bauversicherung?</t>
  </si>
  <si>
    <t>Bemerkung / Beschreibung</t>
  </si>
  <si>
    <t>Weitere durchgeführte rechnerischen Kontrollen können nach Bedarf erfasst werden.</t>
  </si>
  <si>
    <t>Auszufüllen durch die FaBe</t>
  </si>
  <si>
    <t>- Erfüllt ein Unternehmen die "Formelle Prüfung" nicht, muss unten eine nachvollziehbare Begründung erfasst werden.</t>
  </si>
  <si>
    <t>Angebot formell i.O.</t>
  </si>
  <si>
    <t>1) Nachvollziehbare Begründung</t>
  </si>
  <si>
    <t>2) Nachvollziehbare Begründung</t>
  </si>
  <si>
    <t>3) Nachvollziehbare Begründung</t>
  </si>
  <si>
    <t>- In Zeile 18 das federführende Unternehmen erfassen.</t>
  </si>
  <si>
    <r>
      <t xml:space="preserve">  (Offertsumme brutto) der erfasste Betrag </t>
    </r>
    <r>
      <rPr>
        <b/>
        <u/>
        <sz val="8"/>
        <color rgb="FFFF0000"/>
        <rFont val="Arial"/>
        <family val="2"/>
      </rPr>
      <t>gelöscht</t>
    </r>
    <r>
      <rPr>
        <sz val="8"/>
        <color rgb="FFFF0000"/>
        <rFont val="Arial"/>
        <family val="2"/>
      </rPr>
      <t xml:space="preserve"> werden.</t>
    </r>
  </si>
  <si>
    <t>ZK-1 Preis (ohne MwSt)</t>
  </si>
  <si>
    <t>Ansprechperson: Heinz Muster, 031 999 99 99, heinz.muster@liste.ch
Hier können auch Hinweise zur Bewertung/Auswertung des Angebotes erfasst werden.</t>
  </si>
  <si>
    <t>Kontrolle Anpassungen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</si>
</sst>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quot;CHF&quot;\ #,##0.00"/>
  </numFmts>
  <fonts count="16" x14ac:knownFonts="1">
    <font>
      <sz val="10"/>
      <color theme="1"/>
      <name val="Arial"/>
      <family val="2"/>
    </font>
    <font>
      <sz val="8"/>
      <color theme="1"/>
      <name val="Arial"/>
      <family val="2"/>
    </font>
    <font>
      <sz val="8"/>
      <name val="Arial"/>
      <family val="2"/>
    </font>
    <font>
      <sz val="8"/>
      <color rgb="FFFF0000"/>
      <name val="Arial"/>
      <family val="2"/>
    </font>
    <font>
      <b/>
      <sz val="10"/>
      <color theme="1"/>
      <name val="Arial"/>
      <family val="2"/>
    </font>
    <font>
      <b/>
      <sz val="10"/>
      <name val="Arial"/>
      <family val="2"/>
    </font>
    <font>
      <b/>
      <sz val="8"/>
      <color theme="1"/>
      <name val="Arial"/>
      <family val="2"/>
    </font>
    <font>
      <b/>
      <sz val="8"/>
      <name val="Arial"/>
      <family val="2"/>
    </font>
    <font>
      <sz val="6"/>
      <color theme="1"/>
      <name val="Arial"/>
      <family val="2"/>
    </font>
    <font>
      <sz val="10"/>
      <color rgb="FFFF0000"/>
      <name val="Arial"/>
      <family val="2"/>
    </font>
    <font>
      <sz val="10"/>
      <name val="Arial"/>
      <family val="2"/>
    </font>
    <font>
      <b/>
      <sz val="20"/>
      <color theme="1"/>
      <name val="Arial"/>
      <family val="2"/>
    </font>
    <font>
      <b/>
      <u/>
      <sz val="8"/>
      <color rgb="FFFF0000"/>
      <name val="Arial"/>
      <family val="2"/>
    </font>
    <font>
      <sz val="5"/>
      <name val="Arial"/>
      <family val="2"/>
    </font>
    <font>
      <vertAlign val="superscript"/>
      <sz val="8"/>
      <name val="Arial"/>
      <family val="2"/>
    </font>
    <font>
      <b/>
      <sz val="8"/>
      <color theme="0"/>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rgb="FFFF5353"/>
        <bgColor indexed="64"/>
      </patternFill>
    </fill>
  </fills>
  <borders count="31">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10" fillId="0" borderId="0"/>
  </cellStyleXfs>
  <cellXfs count="326">
    <xf numFmtId="0" fontId="0" fillId="0" borderId="0" xfId="0"/>
    <xf numFmtId="165" fontId="1" fillId="0" borderId="8" xfId="0" applyNumberFormat="1" applyFont="1" applyBorder="1"/>
    <xf numFmtId="1" fontId="1" fillId="3" borderId="0" xfId="0" applyNumberFormat="1" applyFont="1" applyFill="1"/>
    <xf numFmtId="166" fontId="1" fillId="0" borderId="8" xfId="0" applyNumberFormat="1" applyFont="1" applyBorder="1"/>
    <xf numFmtId="166" fontId="0" fillId="0" borderId="0" xfId="0" applyNumberFormat="1"/>
    <xf numFmtId="0" fontId="1" fillId="0" borderId="0" xfId="0" applyFont="1" applyAlignment="1" applyProtection="1">
      <alignment horizontal="left" vertical="top"/>
      <protection hidden="1"/>
    </xf>
    <xf numFmtId="0" fontId="1" fillId="0" borderId="0" xfId="0" applyFont="1" applyProtection="1">
      <protection hidden="1"/>
    </xf>
    <xf numFmtId="0" fontId="1" fillId="0" borderId="4"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1" fillId="0" borderId="8"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4" fontId="1" fillId="0" borderId="2" xfId="0" applyNumberFormat="1" applyFont="1" applyBorder="1" applyAlignment="1" applyProtection="1">
      <alignment horizontal="left" vertical="top"/>
      <protection hidden="1"/>
    </xf>
    <xf numFmtId="4" fontId="1" fillId="0" borderId="10" xfId="0" applyNumberFormat="1" applyFont="1" applyBorder="1" applyAlignment="1" applyProtection="1">
      <alignment horizontal="left" vertical="top"/>
      <protection hidden="1"/>
    </xf>
    <xf numFmtId="0" fontId="6" fillId="0" borderId="4" xfId="0" applyFont="1" applyBorder="1" applyAlignment="1" applyProtection="1">
      <alignment horizontal="left" vertical="top"/>
      <protection hidden="1"/>
    </xf>
    <xf numFmtId="0" fontId="1" fillId="0" borderId="9" xfId="0" applyFont="1" applyBorder="1" applyAlignment="1" applyProtection="1">
      <alignment horizontal="left" vertical="top"/>
      <protection hidden="1"/>
    </xf>
    <xf numFmtId="0" fontId="1" fillId="0" borderId="2"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6" fillId="0" borderId="6" xfId="0" applyFont="1" applyBorder="1" applyAlignment="1" applyProtection="1">
      <alignment horizontal="left" vertical="top"/>
      <protection hidden="1"/>
    </xf>
    <xf numFmtId="1" fontId="6" fillId="0" borderId="0" xfId="0" applyNumberFormat="1" applyFont="1" applyAlignment="1" applyProtection="1">
      <alignment horizontal="left" vertical="top"/>
      <protection hidden="1"/>
    </xf>
    <xf numFmtId="4" fontId="1" fillId="0" borderId="3" xfId="0" applyNumberFormat="1" applyFont="1" applyBorder="1" applyAlignment="1" applyProtection="1">
      <alignment horizontal="left" vertical="top"/>
      <protection hidden="1"/>
    </xf>
    <xf numFmtId="4" fontId="1" fillId="0" borderId="9" xfId="0" applyNumberFormat="1" applyFont="1" applyBorder="1" applyAlignment="1" applyProtection="1">
      <alignment horizontal="left" vertical="top"/>
      <protection hidden="1"/>
    </xf>
    <xf numFmtId="0" fontId="6" fillId="0" borderId="1" xfId="0" applyFont="1" applyBorder="1" applyAlignment="1" applyProtection="1">
      <alignment horizontal="left" vertical="top"/>
      <protection hidden="1"/>
    </xf>
    <xf numFmtId="4" fontId="1" fillId="0" borderId="0" xfId="0" applyNumberFormat="1" applyFont="1" applyAlignment="1" applyProtection="1">
      <alignment horizontal="left" vertical="top"/>
      <protection hidden="1"/>
    </xf>
    <xf numFmtId="4" fontId="1" fillId="0" borderId="7" xfId="0" applyNumberFormat="1" applyFont="1" applyBorder="1" applyAlignment="1" applyProtection="1">
      <alignment horizontal="left" vertical="top"/>
      <protection hidden="1"/>
    </xf>
    <xf numFmtId="0" fontId="1" fillId="0" borderId="14" xfId="0" applyFont="1" applyBorder="1" applyAlignment="1" applyProtection="1">
      <alignment horizontal="left" vertical="top"/>
      <protection hidden="1"/>
    </xf>
    <xf numFmtId="0" fontId="1" fillId="0" borderId="15" xfId="0" applyFont="1" applyBorder="1" applyAlignment="1" applyProtection="1">
      <alignment horizontal="left" vertical="top"/>
      <protection hidden="1"/>
    </xf>
    <xf numFmtId="4" fontId="1" fillId="0" borderId="16" xfId="0" applyNumberFormat="1" applyFont="1" applyBorder="1" applyAlignment="1" applyProtection="1">
      <alignment horizontal="left" vertical="top"/>
      <protection hidden="1"/>
    </xf>
    <xf numFmtId="0" fontId="6" fillId="0" borderId="0" xfId="0" applyFont="1" applyAlignment="1" applyProtection="1">
      <alignment horizontal="left" vertical="top"/>
      <protection hidden="1"/>
    </xf>
    <xf numFmtId="49" fontId="1" fillId="0" borderId="0" xfId="0" applyNumberFormat="1" applyFont="1" applyAlignment="1" applyProtection="1">
      <alignment horizontal="left" vertical="top"/>
      <protection hidden="1"/>
    </xf>
    <xf numFmtId="0" fontId="6" fillId="0" borderId="18" xfId="0" applyFont="1" applyBorder="1" applyAlignment="1" applyProtection="1">
      <alignment horizontal="left" vertical="top"/>
      <protection hidden="1"/>
    </xf>
    <xf numFmtId="0" fontId="1" fillId="0" borderId="18"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center" vertical="center"/>
      <protection hidden="1"/>
    </xf>
    <xf numFmtId="0" fontId="1" fillId="0" borderId="0" xfId="0" quotePrefix="1" applyFont="1" applyAlignment="1" applyProtection="1">
      <alignment horizontal="left" vertical="top"/>
      <protection hidden="1"/>
    </xf>
    <xf numFmtId="0" fontId="6" fillId="0" borderId="18" xfId="0" applyFont="1" applyBorder="1" applyAlignment="1" applyProtection="1">
      <alignment vertical="top"/>
      <protection hidden="1"/>
    </xf>
    <xf numFmtId="0" fontId="6" fillId="0" borderId="18" xfId="0" applyFont="1" applyBorder="1" applyAlignment="1" applyProtection="1">
      <alignment horizontal="left" vertical="top" wrapText="1"/>
      <protection hidden="1"/>
    </xf>
    <xf numFmtId="0" fontId="6" fillId="0" borderId="18" xfId="0" applyFont="1" applyBorder="1" applyAlignment="1" applyProtection="1">
      <alignment vertical="top" wrapText="1"/>
      <protection hidden="1"/>
    </xf>
    <xf numFmtId="165" fontId="6" fillId="0" borderId="18" xfId="0" applyNumberFormat="1" applyFont="1" applyBorder="1" applyAlignment="1" applyProtection="1">
      <alignment vertical="top"/>
      <protection hidden="1"/>
    </xf>
    <xf numFmtId="0" fontId="6" fillId="0" borderId="18" xfId="0" applyFont="1" applyBorder="1" applyAlignment="1" applyProtection="1">
      <alignment horizontal="center" vertical="top"/>
      <protection hidden="1"/>
    </xf>
    <xf numFmtId="0" fontId="6" fillId="0" borderId="0" xfId="0" applyFont="1" applyAlignment="1" applyProtection="1">
      <alignment vertical="top"/>
      <protection hidden="1"/>
    </xf>
    <xf numFmtId="0" fontId="10" fillId="0" borderId="0" xfId="0" applyFont="1"/>
    <xf numFmtId="0" fontId="5" fillId="0" borderId="0" xfId="0" applyFont="1"/>
    <xf numFmtId="0" fontId="4" fillId="0" borderId="0" xfId="0" applyFont="1"/>
    <xf numFmtId="4" fontId="0" fillId="0" borderId="0" xfId="0" applyNumberFormat="1"/>
    <xf numFmtId="1" fontId="0" fillId="0" borderId="0" xfId="0" applyNumberFormat="1"/>
    <xf numFmtId="0" fontId="9" fillId="0" borderId="0" xfId="0" applyFont="1"/>
    <xf numFmtId="0" fontId="0" fillId="0" borderId="0" xfId="0" quotePrefix="1"/>
    <xf numFmtId="0" fontId="4" fillId="4" borderId="0" xfId="0" applyFont="1" applyFill="1"/>
    <xf numFmtId="0" fontId="0" fillId="4" borderId="0" xfId="0" applyFill="1"/>
    <xf numFmtId="4" fontId="0" fillId="4" borderId="0" xfId="0" applyNumberFormat="1" applyFill="1"/>
    <xf numFmtId="2" fontId="0" fillId="4" borderId="0" xfId="0" applyNumberFormat="1" applyFill="1"/>
    <xf numFmtId="14" fontId="1" fillId="0" borderId="0" xfId="0" applyNumberFormat="1" applyFont="1" applyAlignment="1" applyProtection="1">
      <alignment horizontal="left" vertical="top"/>
      <protection hidden="1"/>
    </xf>
    <xf numFmtId="0" fontId="6" fillId="0" borderId="7" xfId="0" applyFont="1" applyBorder="1" applyAlignment="1" applyProtection="1">
      <alignment horizontal="left" vertical="top"/>
      <protection hidden="1"/>
    </xf>
    <xf numFmtId="0" fontId="1" fillId="2" borderId="13" xfId="0" applyFont="1" applyFill="1" applyBorder="1" applyAlignment="1" applyProtection="1">
      <alignment horizontal="left" vertical="top" wrapText="1"/>
      <protection locked="0"/>
    </xf>
    <xf numFmtId="0" fontId="1" fillId="0" borderId="19" xfId="0" applyFont="1" applyBorder="1" applyAlignment="1" applyProtection="1">
      <alignment horizontal="left" vertical="top" wrapText="1"/>
      <protection hidden="1"/>
    </xf>
    <xf numFmtId="0" fontId="0" fillId="0" borderId="0" xfId="0" applyAlignment="1" applyProtection="1">
      <alignment horizontal="left" vertical="top"/>
      <protection hidden="1"/>
    </xf>
    <xf numFmtId="14" fontId="1" fillId="2" borderId="8" xfId="0" applyNumberFormat="1" applyFont="1" applyFill="1" applyBorder="1" applyAlignment="1" applyProtection="1">
      <alignment horizontal="left" vertical="top"/>
      <protection locked="0"/>
    </xf>
    <xf numFmtId="0" fontId="1" fillId="2" borderId="18" xfId="0" applyFont="1" applyFill="1" applyBorder="1" applyAlignment="1" applyProtection="1">
      <alignment horizontal="left" vertical="top" wrapText="1"/>
      <protection locked="0"/>
    </xf>
    <xf numFmtId="49" fontId="1" fillId="2" borderId="18" xfId="0" applyNumberFormat="1" applyFont="1" applyFill="1" applyBorder="1" applyAlignment="1" applyProtection="1">
      <alignment horizontal="left" vertical="top"/>
      <protection locked="0"/>
    </xf>
    <xf numFmtId="49" fontId="1" fillId="2" borderId="6" xfId="0" applyNumberFormat="1" applyFont="1" applyFill="1" applyBorder="1" applyAlignment="1" applyProtection="1">
      <alignment horizontal="left" vertical="top" wrapText="1"/>
      <protection locked="0"/>
    </xf>
    <xf numFmtId="0" fontId="1" fillId="2" borderId="19"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14" fontId="10" fillId="0" borderId="0" xfId="0" applyNumberFormat="1" applyFont="1"/>
    <xf numFmtId="14" fontId="0" fillId="0" borderId="0" xfId="0" applyNumberFormat="1"/>
    <xf numFmtId="0" fontId="1" fillId="2" borderId="0" xfId="0" applyFont="1" applyFill="1" applyAlignment="1" applyProtection="1">
      <alignment horizontal="left" vertical="top"/>
      <protection locked="0"/>
    </xf>
    <xf numFmtId="0" fontId="2" fillId="2" borderId="18" xfId="0" applyFont="1" applyFill="1" applyBorder="1" applyAlignment="1" applyProtection="1">
      <alignment horizontal="left" vertical="top"/>
      <protection locked="0"/>
    </xf>
    <xf numFmtId="0" fontId="15" fillId="6" borderId="0" xfId="0" applyFont="1" applyFill="1" applyAlignment="1" applyProtection="1">
      <alignment horizontal="left" vertical="top"/>
      <protection locked="0"/>
    </xf>
    <xf numFmtId="0" fontId="7" fillId="5" borderId="0" xfId="0" applyFont="1" applyFill="1" applyAlignment="1" applyProtection="1">
      <alignment horizontal="left" vertical="top"/>
      <protection hidden="1"/>
    </xf>
    <xf numFmtId="0" fontId="2" fillId="0" borderId="0" xfId="0" applyFont="1" applyAlignment="1" applyProtection="1">
      <alignment horizontal="left" vertical="top"/>
      <protection hidden="1"/>
    </xf>
    <xf numFmtId="0" fontId="2" fillId="0" borderId="18" xfId="0" applyFont="1" applyBorder="1" applyAlignment="1" applyProtection="1">
      <alignment horizontal="left" vertical="top"/>
      <protection hidden="1"/>
    </xf>
    <xf numFmtId="0" fontId="7"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14" fillId="0" borderId="0" xfId="0" applyFont="1" applyAlignment="1" applyProtection="1">
      <alignment horizontal="left" vertical="top"/>
      <protection hidden="1"/>
    </xf>
    <xf numFmtId="0" fontId="10" fillId="0" borderId="0" xfId="0" applyFont="1" applyAlignment="1" applyProtection="1">
      <alignment horizontal="left" vertical="top"/>
      <protection hidden="1"/>
    </xf>
    <xf numFmtId="0" fontId="7" fillId="2" borderId="18"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0" borderId="3" xfId="0" applyFont="1" applyBorder="1" applyAlignment="1" applyProtection="1">
      <alignment horizontal="left" vertical="top"/>
      <protection hidden="1"/>
    </xf>
    <xf numFmtId="0" fontId="1" fillId="0" borderId="0" xfId="0" applyFont="1" applyAlignment="1" applyProtection="1">
      <alignment vertical="top"/>
      <protection hidden="1"/>
    </xf>
    <xf numFmtId="0" fontId="3" fillId="0" borderId="0" xfId="0" applyFont="1" applyAlignment="1" applyProtection="1">
      <alignment vertical="top"/>
      <protection hidden="1"/>
    </xf>
    <xf numFmtId="0" fontId="2" fillId="0" borderId="0" xfId="0" applyFont="1" applyAlignment="1" applyProtection="1">
      <alignment vertical="top"/>
      <protection hidden="1"/>
    </xf>
    <xf numFmtId="4" fontId="1" fillId="0" borderId="0" xfId="0" applyNumberFormat="1" applyFont="1" applyAlignment="1" applyProtection="1">
      <alignment vertical="top"/>
      <protection hidden="1"/>
    </xf>
    <xf numFmtId="0" fontId="2" fillId="0" borderId="4" xfId="0" applyFont="1" applyBorder="1" applyAlignment="1" applyProtection="1">
      <alignment vertical="top"/>
      <protection hidden="1"/>
    </xf>
    <xf numFmtId="0" fontId="2" fillId="0" borderId="3" xfId="0" applyFont="1" applyBorder="1" applyAlignment="1" applyProtection="1">
      <alignment vertical="top"/>
      <protection hidden="1"/>
    </xf>
    <xf numFmtId="4" fontId="2" fillId="0" borderId="3" xfId="0" applyNumberFormat="1" applyFont="1" applyBorder="1" applyAlignment="1" applyProtection="1">
      <alignment vertical="top"/>
      <protection hidden="1"/>
    </xf>
    <xf numFmtId="0" fontId="7" fillId="0" borderId="4" xfId="0" applyFont="1" applyBorder="1" applyAlignment="1" applyProtection="1">
      <alignment vertical="top"/>
      <protection hidden="1"/>
    </xf>
    <xf numFmtId="0" fontId="2" fillId="0" borderId="9" xfId="0" applyFont="1" applyBorder="1" applyAlignment="1" applyProtection="1">
      <alignment vertical="top"/>
      <protection hidden="1"/>
    </xf>
    <xf numFmtId="0" fontId="7" fillId="0" borderId="3" xfId="0" applyFont="1" applyBorder="1" applyAlignment="1" applyProtection="1">
      <alignment vertical="top"/>
      <protection hidden="1"/>
    </xf>
    <xf numFmtId="9" fontId="7" fillId="0" borderId="3" xfId="0" applyNumberFormat="1" applyFont="1" applyBorder="1" applyAlignment="1" applyProtection="1">
      <alignment vertical="top"/>
      <protection hidden="1"/>
    </xf>
    <xf numFmtId="4" fontId="7" fillId="0" borderId="3" xfId="0" applyNumberFormat="1" applyFont="1" applyBorder="1" applyAlignment="1" applyProtection="1">
      <alignment vertical="top"/>
      <protection hidden="1"/>
    </xf>
    <xf numFmtId="0" fontId="7" fillId="0" borderId="9" xfId="0" applyFont="1" applyBorder="1" applyAlignment="1" applyProtection="1">
      <alignment vertical="top"/>
      <protection hidden="1"/>
    </xf>
    <xf numFmtId="0" fontId="3" fillId="0" borderId="1" xfId="0" applyFont="1" applyBorder="1" applyAlignment="1" applyProtection="1">
      <alignment vertical="top"/>
      <protection hidden="1"/>
    </xf>
    <xf numFmtId="9" fontId="3" fillId="0" borderId="0" xfId="0" applyNumberFormat="1" applyFont="1" applyAlignment="1" applyProtection="1">
      <alignment vertical="top"/>
      <protection hidden="1"/>
    </xf>
    <xf numFmtId="0" fontId="1" fillId="0" borderId="1" xfId="0" applyFont="1" applyBorder="1" applyAlignment="1" applyProtection="1">
      <alignment vertical="top"/>
      <protection hidden="1"/>
    </xf>
    <xf numFmtId="0" fontId="1" fillId="0" borderId="2" xfId="0" applyFont="1" applyBorder="1" applyAlignment="1" applyProtection="1">
      <alignment vertical="top"/>
      <protection hidden="1"/>
    </xf>
    <xf numFmtId="0" fontId="2" fillId="0" borderId="1" xfId="0" applyFont="1" applyBorder="1" applyAlignment="1" applyProtection="1">
      <alignment vertical="top"/>
      <protection hidden="1"/>
    </xf>
    <xf numFmtId="0" fontId="2" fillId="0" borderId="2" xfId="0" applyFont="1" applyBorder="1" applyAlignment="1" applyProtection="1">
      <alignment vertical="top"/>
      <protection hidden="1"/>
    </xf>
    <xf numFmtId="9" fontId="2" fillId="0" borderId="0" xfId="0" applyNumberFormat="1" applyFont="1" applyAlignment="1" applyProtection="1">
      <alignment horizontal="right" vertical="top"/>
      <protection hidden="1"/>
    </xf>
    <xf numFmtId="9" fontId="2" fillId="0" borderId="0" xfId="0" applyNumberFormat="1" applyFont="1" applyAlignment="1" applyProtection="1">
      <alignment vertical="top"/>
      <protection hidden="1"/>
    </xf>
    <xf numFmtId="0" fontId="1" fillId="0" borderId="8" xfId="0" applyFont="1" applyBorder="1" applyAlignment="1" applyProtection="1">
      <alignment vertical="top"/>
      <protection hidden="1"/>
    </xf>
    <xf numFmtId="0" fontId="1" fillId="0" borderId="7" xfId="0" applyFont="1" applyBorder="1" applyAlignment="1" applyProtection="1">
      <alignment vertical="top"/>
      <protection hidden="1"/>
    </xf>
    <xf numFmtId="4" fontId="1" fillId="0" borderId="7" xfId="0" applyNumberFormat="1" applyFont="1" applyBorder="1" applyAlignment="1" applyProtection="1">
      <alignment vertical="top"/>
      <protection hidden="1"/>
    </xf>
    <xf numFmtId="9" fontId="2" fillId="0" borderId="7" xfId="0" applyNumberFormat="1" applyFont="1" applyBorder="1" applyAlignment="1" applyProtection="1">
      <alignment horizontal="right" vertical="top"/>
      <protection hidden="1"/>
    </xf>
    <xf numFmtId="0" fontId="2" fillId="0" borderId="7" xfId="0" applyFont="1" applyBorder="1" applyAlignment="1" applyProtection="1">
      <alignment vertical="top"/>
      <protection hidden="1"/>
    </xf>
    <xf numFmtId="9" fontId="2" fillId="0" borderId="7" xfId="0" applyNumberFormat="1" applyFont="1" applyBorder="1" applyAlignment="1" applyProtection="1">
      <alignment vertical="top"/>
      <protection hidden="1"/>
    </xf>
    <xf numFmtId="0" fontId="1" fillId="0" borderId="10" xfId="0" applyFont="1" applyBorder="1" applyAlignment="1" applyProtection="1">
      <alignment vertical="top"/>
      <protection hidden="1"/>
    </xf>
    <xf numFmtId="0" fontId="1" fillId="0" borderId="4" xfId="0" applyFont="1" applyBorder="1" applyAlignment="1" applyProtection="1">
      <alignment vertical="top"/>
      <protection hidden="1"/>
    </xf>
    <xf numFmtId="0" fontId="1" fillId="0" borderId="3" xfId="0" applyFont="1" applyBorder="1" applyAlignment="1" applyProtection="1">
      <alignment vertical="top"/>
      <protection hidden="1"/>
    </xf>
    <xf numFmtId="4" fontId="1" fillId="2" borderId="9" xfId="0" applyNumberFormat="1" applyFont="1" applyFill="1" applyBorder="1" applyAlignment="1" applyProtection="1">
      <alignment vertical="top"/>
      <protection locked="0"/>
    </xf>
    <xf numFmtId="4" fontId="1" fillId="0" borderId="9" xfId="0" applyNumberFormat="1" applyFont="1" applyBorder="1" applyAlignment="1" applyProtection="1">
      <alignment vertical="top"/>
      <protection hidden="1"/>
    </xf>
    <xf numFmtId="4" fontId="1" fillId="0" borderId="3" xfId="0" applyNumberFormat="1" applyFont="1" applyBorder="1" applyAlignment="1" applyProtection="1">
      <alignment vertical="top"/>
      <protection hidden="1"/>
    </xf>
    <xf numFmtId="3" fontId="1" fillId="0" borderId="10" xfId="0" applyNumberFormat="1" applyFont="1" applyBorder="1" applyAlignment="1" applyProtection="1">
      <alignment vertical="top"/>
      <protection hidden="1"/>
    </xf>
    <xf numFmtId="3" fontId="1" fillId="0" borderId="7" xfId="0" applyNumberFormat="1" applyFont="1" applyBorder="1" applyAlignment="1" applyProtection="1">
      <alignment vertical="top"/>
      <protection hidden="1"/>
    </xf>
    <xf numFmtId="0" fontId="6" fillId="0" borderId="4" xfId="0" applyFont="1" applyBorder="1" applyAlignment="1" applyProtection="1">
      <alignment vertical="top"/>
      <protection hidden="1"/>
    </xf>
    <xf numFmtId="0" fontId="1" fillId="0" borderId="9" xfId="0" applyFont="1" applyBorder="1" applyAlignment="1" applyProtection="1">
      <alignment vertical="top"/>
      <protection hidden="1"/>
    </xf>
    <xf numFmtId="0" fontId="1" fillId="0" borderId="0" xfId="0" applyFont="1" applyAlignment="1" applyProtection="1">
      <alignment horizontal="center" vertical="top"/>
      <protection hidden="1"/>
    </xf>
    <xf numFmtId="166" fontId="1" fillId="0" borderId="1" xfId="0" applyNumberFormat="1" applyFont="1" applyBorder="1" applyAlignment="1" applyProtection="1">
      <alignment vertical="top"/>
      <protection hidden="1"/>
    </xf>
    <xf numFmtId="0" fontId="1" fillId="0" borderId="8" xfId="0" applyFont="1" applyBorder="1" applyAlignment="1" applyProtection="1">
      <alignment horizontal="center" vertical="top"/>
      <protection hidden="1"/>
    </xf>
    <xf numFmtId="166" fontId="1" fillId="0" borderId="8" xfId="0" applyNumberFormat="1" applyFont="1" applyBorder="1" applyAlignment="1" applyProtection="1">
      <alignment vertical="top"/>
      <protection hidden="1"/>
    </xf>
    <xf numFmtId="0" fontId="1" fillId="0" borderId="6" xfId="0" applyFont="1" applyBorder="1" applyAlignment="1" applyProtection="1">
      <alignment vertical="top"/>
      <protection hidden="1"/>
    </xf>
    <xf numFmtId="0" fontId="1" fillId="0" borderId="17" xfId="0" applyFont="1" applyBorder="1" applyAlignment="1" applyProtection="1">
      <alignment vertical="top"/>
      <protection hidden="1"/>
    </xf>
    <xf numFmtId="0" fontId="1" fillId="0" borderId="5" xfId="0" applyFont="1" applyBorder="1" applyAlignment="1" applyProtection="1">
      <alignment vertical="top"/>
      <protection hidden="1"/>
    </xf>
    <xf numFmtId="0" fontId="9" fillId="0" borderId="0" xfId="0" applyFont="1" applyAlignment="1" applyProtection="1">
      <alignment vertical="top"/>
      <protection hidden="1"/>
    </xf>
    <xf numFmtId="9" fontId="1" fillId="0" borderId="10" xfId="0" applyNumberFormat="1" applyFont="1" applyBorder="1" applyAlignment="1" applyProtection="1">
      <alignment vertical="top"/>
      <protection hidden="1"/>
    </xf>
    <xf numFmtId="165" fontId="1" fillId="0" borderId="8" xfId="0" applyNumberFormat="1" applyFont="1" applyBorder="1" applyAlignment="1" applyProtection="1">
      <alignment vertical="top"/>
      <protection hidden="1"/>
    </xf>
    <xf numFmtId="0" fontId="1" fillId="0" borderId="12" xfId="0" applyFont="1" applyBorder="1" applyAlignment="1" applyProtection="1">
      <alignment vertical="top"/>
      <protection hidden="1"/>
    </xf>
    <xf numFmtId="1" fontId="6" fillId="0" borderId="0" xfId="0" applyNumberFormat="1" applyFont="1" applyAlignment="1" applyProtection="1">
      <alignment vertical="top"/>
      <protection hidden="1"/>
    </xf>
    <xf numFmtId="1" fontId="1" fillId="0" borderId="0" xfId="0" applyNumberFormat="1" applyFont="1" applyAlignment="1" applyProtection="1">
      <alignment vertical="top"/>
      <protection hidden="1"/>
    </xf>
    <xf numFmtId="1" fontId="6" fillId="0" borderId="13" xfId="0" applyNumberFormat="1" applyFont="1" applyBorder="1" applyAlignment="1" applyProtection="1">
      <alignment horizontal="center" vertical="top"/>
      <protection hidden="1"/>
    </xf>
    <xf numFmtId="9" fontId="1" fillId="0" borderId="7" xfId="0" applyNumberFormat="1" applyFont="1" applyBorder="1" applyAlignment="1" applyProtection="1">
      <alignment vertical="top"/>
      <protection hidden="1"/>
    </xf>
    <xf numFmtId="49" fontId="1" fillId="2" borderId="18" xfId="0" applyNumberFormat="1" applyFont="1" applyFill="1" applyBorder="1" applyAlignment="1" applyProtection="1">
      <alignment vertical="top" wrapText="1"/>
      <protection locked="0"/>
    </xf>
    <xf numFmtId="49" fontId="1" fillId="2" borderId="18" xfId="0" quotePrefix="1" applyNumberFormat="1" applyFont="1" applyFill="1" applyBorder="1" applyAlignment="1" applyProtection="1">
      <alignment vertical="top" wrapText="1"/>
      <protection locked="0"/>
    </xf>
    <xf numFmtId="165" fontId="1" fillId="0" borderId="18" xfId="0" quotePrefix="1" applyNumberFormat="1" applyFont="1" applyBorder="1" applyAlignment="1" applyProtection="1">
      <alignment vertical="top" wrapText="1"/>
      <protection hidden="1"/>
    </xf>
    <xf numFmtId="0" fontId="1" fillId="0" borderId="18" xfId="0" applyFont="1" applyBorder="1" applyAlignment="1" applyProtection="1">
      <alignment vertical="top" wrapText="1"/>
      <protection hidden="1"/>
    </xf>
    <xf numFmtId="165" fontId="1" fillId="0" borderId="0" xfId="0" applyNumberFormat="1" applyFont="1" applyProtection="1">
      <protection hidden="1"/>
    </xf>
    <xf numFmtId="49" fontId="1" fillId="0" borderId="0" xfId="0" applyNumberFormat="1" applyFont="1" applyProtection="1">
      <protection hidden="1"/>
    </xf>
    <xf numFmtId="0" fontId="0" fillId="0" borderId="2" xfId="0" applyBorder="1" applyAlignment="1" applyProtection="1">
      <alignment horizontal="left" vertical="top"/>
      <protection hidden="1"/>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0" borderId="20" xfId="0" applyFont="1" applyBorder="1" applyAlignment="1" applyProtection="1">
      <alignment horizontal="left" vertical="top"/>
      <protection hidden="1"/>
    </xf>
    <xf numFmtId="0" fontId="0" fillId="0" borderId="21" xfId="0" applyBorder="1" applyAlignment="1" applyProtection="1">
      <alignment horizontal="left" vertical="top"/>
      <protection hidden="1"/>
    </xf>
    <xf numFmtId="0" fontId="0" fillId="0" borderId="22" xfId="0" applyBorder="1" applyAlignment="1" applyProtection="1">
      <alignment horizontal="left" vertical="top"/>
      <protection hidden="1"/>
    </xf>
    <xf numFmtId="0" fontId="1" fillId="2" borderId="0" xfId="0" applyFont="1" applyFill="1" applyAlignment="1" applyProtection="1">
      <alignment vertical="top"/>
      <protection locked="0"/>
    </xf>
    <xf numFmtId="0" fontId="0" fillId="0" borderId="2" xfId="0" applyBorder="1" applyAlignment="1" applyProtection="1">
      <alignment vertical="top"/>
      <protection locked="0"/>
    </xf>
    <xf numFmtId="0" fontId="1" fillId="2" borderId="4" xfId="0" applyFon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2" borderId="1" xfId="0"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2" xfId="0" applyFill="1" applyBorder="1" applyAlignment="1" applyProtection="1">
      <alignment horizontal="left" vertical="top"/>
      <protection locked="0"/>
    </xf>
    <xf numFmtId="0" fontId="1" fillId="0" borderId="4" xfId="0" applyFont="1" applyBorder="1" applyAlignment="1" applyProtection="1">
      <alignment horizontal="left" vertical="top"/>
      <protection hidden="1"/>
    </xf>
    <xf numFmtId="0" fontId="1" fillId="0" borderId="5" xfId="0" applyFont="1" applyBorder="1" applyAlignment="1" applyProtection="1">
      <alignment horizontal="center" vertical="top"/>
      <protection hidden="1"/>
    </xf>
    <xf numFmtId="0" fontId="0" fillId="0" borderId="17" xfId="0" applyBorder="1" applyAlignment="1" applyProtection="1">
      <alignment horizontal="center" vertical="top"/>
      <protection hidden="1"/>
    </xf>
    <xf numFmtId="14" fontId="1" fillId="0" borderId="0" xfId="0" applyNumberFormat="1" applyFont="1" applyAlignment="1" applyProtection="1">
      <alignment horizontal="left" vertical="top"/>
      <protection hidden="1"/>
    </xf>
    <xf numFmtId="14" fontId="0" fillId="0" borderId="0" xfId="0" applyNumberFormat="1" applyAlignment="1" applyProtection="1">
      <alignment horizontal="left" vertical="top"/>
      <protection hidden="1"/>
    </xf>
    <xf numFmtId="0" fontId="1" fillId="2" borderId="0" xfId="0" applyFont="1" applyFill="1" applyAlignment="1" applyProtection="1">
      <alignment horizontal="left" vertical="top"/>
      <protection locked="0"/>
    </xf>
    <xf numFmtId="4" fontId="1" fillId="0" borderId="8" xfId="0" applyNumberFormat="1" applyFont="1" applyBorder="1" applyAlignment="1" applyProtection="1">
      <alignment vertical="top"/>
      <protection hidden="1"/>
    </xf>
    <xf numFmtId="4" fontId="0" fillId="0" borderId="7" xfId="0" applyNumberFormat="1" applyBorder="1" applyAlignment="1" applyProtection="1">
      <alignment vertical="top"/>
      <protection hidden="1"/>
    </xf>
    <xf numFmtId="4" fontId="0" fillId="0" borderId="10" xfId="0" applyNumberFormat="1" applyBorder="1" applyAlignment="1" applyProtection="1">
      <alignment vertical="top"/>
      <protection hidden="1"/>
    </xf>
    <xf numFmtId="0" fontId="1" fillId="2" borderId="1" xfId="0" applyFont="1" applyFill="1" applyBorder="1" applyAlignment="1" applyProtection="1">
      <alignment horizontal="left" vertical="top" wrapText="1"/>
      <protection locked="0"/>
    </xf>
    <xf numFmtId="0" fontId="1" fillId="2" borderId="7" xfId="0" applyFont="1" applyFill="1" applyBorder="1" applyAlignment="1" applyProtection="1">
      <alignment vertical="top"/>
      <protection locked="0"/>
    </xf>
    <xf numFmtId="0" fontId="0" fillId="0" borderId="10" xfId="0" applyBorder="1" applyAlignment="1" applyProtection="1">
      <alignment vertical="top"/>
      <protection locked="0"/>
    </xf>
    <xf numFmtId="0" fontId="0" fillId="2" borderId="2"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1" fillId="0" borderId="8" xfId="0" applyFont="1" applyBorder="1" applyAlignment="1" applyProtection="1">
      <alignment horizontal="left" vertical="top"/>
      <protection hidden="1"/>
    </xf>
    <xf numFmtId="0" fontId="0" fillId="0" borderId="7" xfId="0" applyBorder="1" applyAlignment="1" applyProtection="1">
      <alignment horizontal="left" vertical="top"/>
      <protection hidden="1"/>
    </xf>
    <xf numFmtId="0" fontId="0" fillId="0" borderId="10" xfId="0"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hidden="1"/>
    </xf>
    <xf numFmtId="14" fontId="1" fillId="2" borderId="0" xfId="0" applyNumberFormat="1" applyFont="1" applyFill="1" applyAlignment="1" applyProtection="1">
      <alignment horizontal="left" vertical="top"/>
      <protection locked="0"/>
    </xf>
    <xf numFmtId="0" fontId="0" fillId="0" borderId="0" xfId="0" applyAlignment="1" applyProtection="1">
      <alignment horizontal="left" vertical="top"/>
      <protection locked="0"/>
    </xf>
    <xf numFmtId="0" fontId="1" fillId="2" borderId="4" xfId="0"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1" fillId="2" borderId="1" xfId="0" applyFont="1" applyFill="1" applyBorder="1" applyAlignment="1" applyProtection="1">
      <alignment vertical="top"/>
      <protection locked="0"/>
    </xf>
    <xf numFmtId="0" fontId="0" fillId="0" borderId="0" xfId="0" applyAlignment="1" applyProtection="1">
      <alignment vertical="top"/>
      <protection locked="0"/>
    </xf>
    <xf numFmtId="0" fontId="1" fillId="0" borderId="1" xfId="0" applyFont="1" applyBorder="1" applyAlignment="1" applyProtection="1">
      <alignment vertical="top"/>
      <protection hidden="1"/>
    </xf>
    <xf numFmtId="0" fontId="0" fillId="0" borderId="0" xfId="0" applyAlignment="1" applyProtection="1">
      <alignment vertical="top"/>
      <protection hidden="1"/>
    </xf>
    <xf numFmtId="0" fontId="1" fillId="0" borderId="8" xfId="0" applyFont="1" applyBorder="1" applyAlignment="1" applyProtection="1">
      <alignment vertical="top"/>
      <protection hidden="1"/>
    </xf>
    <xf numFmtId="0" fontId="0" fillId="0" borderId="7" xfId="0" applyBorder="1" applyAlignment="1" applyProtection="1">
      <alignment vertical="top"/>
      <protection hidden="1"/>
    </xf>
    <xf numFmtId="9" fontId="2" fillId="2" borderId="0" xfId="0" applyNumberFormat="1" applyFont="1" applyFill="1" applyAlignment="1" applyProtection="1">
      <alignment vertical="top"/>
      <protection locked="0"/>
    </xf>
    <xf numFmtId="49" fontId="1" fillId="2" borderId="4" xfId="0" applyNumberFormat="1" applyFont="1" applyFill="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14" fontId="0" fillId="0" borderId="0" xfId="0" applyNumberFormat="1" applyAlignment="1" applyProtection="1">
      <alignment horizontal="left" vertical="top"/>
      <protection locked="0"/>
    </xf>
    <xf numFmtId="0" fontId="1" fillId="0" borderId="0" xfId="0" applyFont="1" applyAlignment="1" applyProtection="1">
      <alignment horizontal="left" vertical="top"/>
      <protection hidden="1"/>
    </xf>
    <xf numFmtId="0" fontId="1" fillId="0" borderId="1" xfId="0" applyFont="1" applyBorder="1" applyAlignment="1" applyProtection="1">
      <alignment horizontal="left" vertical="top" wrapText="1"/>
      <protection hidden="1"/>
    </xf>
    <xf numFmtId="0" fontId="1" fillId="2" borderId="8" xfId="0" applyFont="1" applyFill="1" applyBorder="1" applyAlignment="1" applyProtection="1">
      <alignment vertical="top"/>
      <protection locked="0"/>
    </xf>
    <xf numFmtId="0" fontId="0" fillId="2" borderId="7" xfId="0" applyFill="1" applyBorder="1" applyAlignment="1" applyProtection="1">
      <alignment vertical="top"/>
      <protection locked="0"/>
    </xf>
    <xf numFmtId="167" fontId="1" fillId="2" borderId="0" xfId="0" applyNumberFormat="1" applyFont="1" applyFill="1" applyAlignment="1" applyProtection="1">
      <alignment horizontal="left" vertical="top"/>
      <protection locked="0"/>
    </xf>
    <xf numFmtId="167" fontId="0" fillId="0" borderId="0" xfId="0" applyNumberFormat="1" applyAlignment="1" applyProtection="1">
      <alignment horizontal="left" vertical="top"/>
      <protection locked="0"/>
    </xf>
    <xf numFmtId="0" fontId="0" fillId="0" borderId="7" xfId="0" applyBorder="1" applyAlignment="1" applyProtection="1">
      <alignment vertical="top"/>
      <protection locked="0"/>
    </xf>
    <xf numFmtId="9" fontId="2" fillId="2" borderId="7" xfId="0" applyNumberFormat="1" applyFont="1" applyFill="1" applyBorder="1" applyAlignment="1" applyProtection="1">
      <alignment vertical="top"/>
      <protection locked="0"/>
    </xf>
    <xf numFmtId="0" fontId="14" fillId="2" borderId="0" xfId="0" applyFont="1" applyFill="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0" fillId="0" borderId="17" xfId="0" applyBorder="1" applyAlignment="1" applyProtection="1">
      <alignment horizontal="left" vertical="top"/>
      <protection locked="0"/>
    </xf>
    <xf numFmtId="0" fontId="7" fillId="0" borderId="6" xfId="0" applyFont="1" applyBorder="1" applyAlignment="1" applyProtection="1">
      <alignment horizontal="left" vertical="top"/>
      <protection hidden="1"/>
    </xf>
    <xf numFmtId="0" fontId="2" fillId="0" borderId="0" xfId="0" applyFont="1" applyAlignment="1" applyProtection="1">
      <alignment horizontal="left" vertical="top"/>
      <protection hidden="1"/>
    </xf>
    <xf numFmtId="0" fontId="1" fillId="0" borderId="3" xfId="0" applyFont="1" applyBorder="1" applyAlignment="1" applyProtection="1">
      <alignment horizontal="left" vertical="top"/>
      <protection hidden="1"/>
    </xf>
    <xf numFmtId="0" fontId="0" fillId="0" borderId="3" xfId="0" applyBorder="1" applyAlignment="1" applyProtection="1">
      <alignment horizontal="left" vertical="top"/>
      <protection hidden="1"/>
    </xf>
    <xf numFmtId="0" fontId="2" fillId="0" borderId="6" xfId="0" applyFont="1" applyBorder="1" applyAlignment="1" applyProtection="1">
      <alignment horizontal="left" vertical="top"/>
      <protection hidden="1"/>
    </xf>
    <xf numFmtId="0" fontId="0" fillId="0" borderId="17" xfId="0" applyBorder="1" applyAlignment="1" applyProtection="1">
      <alignment horizontal="left" vertical="top"/>
      <protection hidden="1"/>
    </xf>
    <xf numFmtId="0" fontId="2" fillId="2" borderId="17" xfId="0" applyFont="1" applyFill="1" applyBorder="1" applyAlignment="1" applyProtection="1">
      <alignment horizontal="left" vertical="top"/>
      <protection locked="0"/>
    </xf>
    <xf numFmtId="0" fontId="7" fillId="0" borderId="5" xfId="0" applyFont="1" applyBorder="1" applyAlignment="1" applyProtection="1">
      <alignment horizontal="left" vertical="top"/>
      <protection hidden="1"/>
    </xf>
    <xf numFmtId="0" fontId="4" fillId="0" borderId="17"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0" fontId="2" fillId="2" borderId="0" xfId="0" applyFont="1" applyFill="1" applyAlignment="1" applyProtection="1">
      <alignment horizontal="left" vertical="top"/>
      <protection locked="0"/>
    </xf>
    <xf numFmtId="0" fontId="1" fillId="2" borderId="18" xfId="0" applyFont="1" applyFill="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0" fillId="0" borderId="5" xfId="0" applyBorder="1" applyAlignment="1" applyProtection="1">
      <alignment horizontal="left" vertical="top"/>
      <protection locked="0"/>
    </xf>
    <xf numFmtId="0" fontId="0" fillId="0" borderId="5" xfId="0" applyBorder="1" applyAlignment="1" applyProtection="1">
      <alignment horizontal="left" vertical="top"/>
      <protection hidden="1"/>
    </xf>
    <xf numFmtId="0" fontId="7" fillId="0" borderId="18" xfId="0" applyFont="1" applyBorder="1" applyAlignment="1" applyProtection="1">
      <alignment horizontal="left" vertical="top"/>
      <protection hidden="1"/>
    </xf>
    <xf numFmtId="0" fontId="0" fillId="0" borderId="18" xfId="0" applyBorder="1" applyAlignment="1" applyProtection="1">
      <alignment horizontal="left" vertical="top"/>
      <protection hidden="1"/>
    </xf>
    <xf numFmtId="0" fontId="6" fillId="0" borderId="0" xfId="0" applyFont="1" applyAlignment="1" applyProtection="1">
      <alignment horizontal="center" vertical="top"/>
      <protection hidden="1"/>
    </xf>
    <xf numFmtId="10" fontId="11" fillId="2" borderId="0" xfId="0" applyNumberFormat="1" applyFont="1" applyFill="1" applyAlignment="1" applyProtection="1">
      <alignment horizontal="center" vertical="center"/>
      <protection locked="0"/>
    </xf>
    <xf numFmtId="0" fontId="1" fillId="0" borderId="0" xfId="0" applyFont="1" applyProtection="1">
      <protection hidden="1"/>
    </xf>
    <xf numFmtId="0" fontId="6" fillId="0" borderId="0" xfId="0" applyFont="1" applyAlignment="1" applyProtection="1">
      <alignment horizontal="center" vertical="center"/>
      <protection hidden="1"/>
    </xf>
    <xf numFmtId="0" fontId="4" fillId="0" borderId="5" xfId="0" applyFont="1" applyBorder="1" applyAlignment="1" applyProtection="1">
      <alignment horizontal="left" vertical="top"/>
      <protection hidden="1"/>
    </xf>
    <xf numFmtId="0" fontId="6" fillId="0" borderId="17" xfId="0" applyFont="1" applyBorder="1" applyAlignment="1" applyProtection="1">
      <alignment horizontal="left" vertical="top"/>
      <protection hidden="1"/>
    </xf>
    <xf numFmtId="0" fontId="1" fillId="0" borderId="17" xfId="0" applyFont="1" applyBorder="1" applyAlignment="1" applyProtection="1">
      <alignment horizontal="left" vertical="top"/>
      <protection hidden="1"/>
    </xf>
    <xf numFmtId="0" fontId="1" fillId="0" borderId="17"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5" xfId="0" applyFont="1" applyBorder="1" applyAlignment="1" applyProtection="1">
      <alignment horizontal="left" vertical="top"/>
      <protection hidden="1"/>
    </xf>
    <xf numFmtId="0" fontId="7" fillId="0" borderId="23" xfId="0" applyFont="1" applyBorder="1" applyAlignment="1" applyProtection="1">
      <alignment horizontal="left" vertical="top"/>
      <protection hidden="1"/>
    </xf>
    <xf numFmtId="0" fontId="2" fillId="0" borderId="26" xfId="0" quotePrefix="1" applyFont="1" applyBorder="1" applyAlignment="1" applyProtection="1">
      <alignment horizontal="left" vertical="top"/>
      <protection hidden="1"/>
    </xf>
    <xf numFmtId="0" fontId="2" fillId="0" borderId="26" xfId="0" quotePrefix="1" applyFont="1" applyBorder="1" applyAlignment="1" applyProtection="1">
      <alignment vertical="top"/>
      <protection hidden="1"/>
    </xf>
    <xf numFmtId="0" fontId="3" fillId="0" borderId="26" xfId="0" quotePrefix="1" applyFont="1" applyBorder="1" applyAlignment="1" applyProtection="1">
      <alignment vertical="top" wrapText="1"/>
      <protection hidden="1"/>
    </xf>
    <xf numFmtId="0" fontId="3" fillId="0" borderId="26" xfId="0" applyFont="1" applyBorder="1" applyAlignment="1" applyProtection="1">
      <alignment vertical="top"/>
      <protection hidden="1"/>
    </xf>
    <xf numFmtId="0" fontId="3" fillId="0" borderId="28" xfId="0" applyFont="1" applyBorder="1" applyAlignment="1" applyProtection="1">
      <alignment vertical="top"/>
      <protection hidden="1"/>
    </xf>
    <xf numFmtId="0" fontId="2" fillId="0" borderId="29" xfId="0" applyFont="1" applyBorder="1" applyAlignment="1" applyProtection="1">
      <alignment vertical="top"/>
      <protection hidden="1"/>
    </xf>
    <xf numFmtId="0" fontId="2" fillId="0" borderId="30" xfId="0" applyFont="1" applyBorder="1" applyAlignment="1" applyProtection="1">
      <alignment vertical="top"/>
      <protection hidden="1"/>
    </xf>
    <xf numFmtId="9" fontId="2" fillId="0" borderId="0" xfId="0" applyNumberFormat="1"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8" fillId="0" borderId="0" xfId="0" applyFont="1" applyAlignment="1" applyProtection="1">
      <alignment horizontal="left"/>
      <protection hidden="1"/>
    </xf>
    <xf numFmtId="4" fontId="8" fillId="0" borderId="0" xfId="0" applyNumberFormat="1" applyFont="1" applyAlignment="1" applyProtection="1">
      <alignment horizontal="left"/>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6" xfId="0" applyFont="1" applyBorder="1" applyAlignment="1" applyProtection="1">
      <alignment horizontal="left"/>
      <protection hidden="1"/>
    </xf>
    <xf numFmtId="0" fontId="1" fillId="0" borderId="5" xfId="0" applyFont="1" applyBorder="1" applyAlignment="1" applyProtection="1">
      <alignment horizontal="right"/>
      <protection hidden="1"/>
    </xf>
    <xf numFmtId="0" fontId="1" fillId="0" borderId="6" xfId="0" applyFont="1" applyBorder="1" applyAlignment="1" applyProtection="1">
      <protection hidden="1"/>
    </xf>
    <xf numFmtId="0" fontId="6" fillId="0" borderId="6" xfId="0" applyFont="1" applyBorder="1" applyAlignment="1" applyProtection="1">
      <protection hidden="1"/>
    </xf>
    <xf numFmtId="0" fontId="1" fillId="0" borderId="0" xfId="0" applyFont="1" applyAlignment="1" applyProtection="1">
      <protection hidden="1"/>
    </xf>
    <xf numFmtId="0" fontId="1" fillId="0" borderId="1" xfId="0" applyFont="1" applyBorder="1" applyAlignment="1" applyProtection="1">
      <alignment horizontal="left"/>
      <protection hidden="1"/>
    </xf>
    <xf numFmtId="9" fontId="1" fillId="2" borderId="0" xfId="0" applyNumberFormat="1" applyFont="1" applyFill="1" applyAlignment="1" applyProtection="1">
      <protection locked="0"/>
    </xf>
    <xf numFmtId="165" fontId="1" fillId="0" borderId="1" xfId="0" applyNumberFormat="1" applyFont="1" applyBorder="1" applyAlignment="1" applyProtection="1">
      <protection hidden="1"/>
    </xf>
    <xf numFmtId="2" fontId="1" fillId="0" borderId="1" xfId="0" applyNumberFormat="1" applyFont="1" applyBorder="1" applyAlignment="1" applyProtection="1">
      <protection hidden="1"/>
    </xf>
    <xf numFmtId="9" fontId="1" fillId="0" borderId="0" xfId="0" applyNumberFormat="1" applyFont="1" applyAlignment="1" applyProtection="1">
      <protection hidden="1"/>
    </xf>
    <xf numFmtId="166" fontId="1" fillId="0" borderId="1" xfId="0" applyNumberFormat="1" applyFont="1" applyBorder="1" applyAlignment="1" applyProtection="1">
      <alignment horizontal="left"/>
      <protection hidden="1"/>
    </xf>
    <xf numFmtId="9" fontId="1" fillId="0" borderId="10" xfId="0" applyNumberFormat="1" applyFont="1" applyBorder="1" applyAlignment="1" applyProtection="1">
      <protection hidden="1"/>
    </xf>
    <xf numFmtId="165" fontId="1" fillId="0" borderId="13" xfId="0" applyNumberFormat="1" applyFont="1" applyBorder="1" applyAlignment="1" applyProtection="1">
      <protection hidden="1"/>
    </xf>
    <xf numFmtId="2" fontId="1" fillId="0" borderId="13" xfId="0" applyNumberFormat="1" applyFont="1" applyBorder="1" applyAlignment="1" applyProtection="1">
      <protection hidden="1"/>
    </xf>
    <xf numFmtId="166" fontId="1" fillId="0" borderId="8" xfId="0" applyNumberFormat="1" applyFont="1" applyBorder="1" applyAlignment="1" applyProtection="1">
      <alignment horizontal="left"/>
      <protection hidden="1"/>
    </xf>
    <xf numFmtId="0" fontId="1" fillId="0" borderId="0" xfId="0" applyFont="1" applyAlignment="1" applyProtection="1">
      <alignment horizontal="left"/>
      <protection hidden="1"/>
    </xf>
    <xf numFmtId="0" fontId="1" fillId="0" borderId="1" xfId="0" applyFont="1" applyBorder="1" applyAlignment="1" applyProtection="1">
      <protection hidden="1"/>
    </xf>
    <xf numFmtId="164" fontId="1" fillId="2" borderId="0" xfId="0" applyNumberFormat="1" applyFont="1" applyFill="1" applyAlignment="1" applyProtection="1">
      <protection locked="0"/>
    </xf>
    <xf numFmtId="4" fontId="1" fillId="0" borderId="2" xfId="0" applyNumberFormat="1" applyFont="1" applyBorder="1" applyAlignment="1" applyProtection="1">
      <protection hidden="1"/>
    </xf>
    <xf numFmtId="0" fontId="0" fillId="0" borderId="24" xfId="0" applyBorder="1" applyAlignment="1" applyProtection="1">
      <alignment vertical="top"/>
      <protection hidden="1"/>
    </xf>
    <xf numFmtId="0" fontId="0" fillId="0" borderId="25" xfId="0" applyBorder="1" applyAlignment="1" applyProtection="1">
      <alignment vertical="top"/>
      <protection hidden="1"/>
    </xf>
    <xf numFmtId="0" fontId="0" fillId="0" borderId="0" xfId="0" applyBorder="1" applyAlignment="1" applyProtection="1">
      <alignment vertical="top"/>
      <protection hidden="1"/>
    </xf>
    <xf numFmtId="0" fontId="0" fillId="0" borderId="27" xfId="0" applyBorder="1" applyAlignment="1" applyProtection="1">
      <alignment vertical="top"/>
      <protection hidden="1"/>
    </xf>
    <xf numFmtId="0" fontId="10" fillId="0" borderId="0" xfId="0" applyFont="1" applyBorder="1" applyAlignment="1" applyProtection="1">
      <alignment vertical="top"/>
      <protection hidden="1"/>
    </xf>
    <xf numFmtId="0" fontId="10" fillId="0" borderId="27" xfId="0" applyFont="1" applyBorder="1" applyAlignment="1" applyProtection="1">
      <alignment vertical="top"/>
      <protection hidden="1"/>
    </xf>
    <xf numFmtId="0" fontId="0" fillId="0" borderId="9" xfId="0" applyBorder="1" applyAlignment="1" applyProtection="1">
      <alignment horizontal="left"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10" xfId="0" applyBorder="1" applyAlignment="1" applyProtection="1">
      <alignment horizontal="left" vertical="top" wrapText="1"/>
      <protection hidden="1"/>
    </xf>
    <xf numFmtId="0" fontId="0" fillId="0" borderId="1" xfId="0" applyBorder="1" applyAlignment="1" applyProtection="1">
      <alignment horizontal="left" vertical="top"/>
      <protection hidden="1"/>
    </xf>
    <xf numFmtId="0" fontId="0" fillId="0" borderId="8" xfId="0" applyBorder="1" applyAlignment="1" applyProtection="1">
      <alignment horizontal="left" vertical="top"/>
      <protection hidden="1"/>
    </xf>
    <xf numFmtId="0" fontId="0" fillId="0" borderId="1" xfId="0" applyBorder="1" applyAlignment="1" applyProtection="1">
      <alignment horizontal="left" vertical="top"/>
      <protection hidden="1"/>
    </xf>
    <xf numFmtId="0" fontId="0" fillId="0" borderId="14" xfId="0" applyBorder="1" applyAlignment="1" applyProtection="1">
      <alignment horizontal="left" vertical="top"/>
      <protection hidden="1"/>
    </xf>
    <xf numFmtId="0" fontId="0" fillId="0" borderId="15" xfId="0" applyBorder="1" applyAlignment="1" applyProtection="1">
      <alignment horizontal="left" vertical="top"/>
      <protection hidden="1"/>
    </xf>
    <xf numFmtId="0" fontId="0" fillId="0" borderId="16" xfId="0" applyBorder="1" applyAlignment="1" applyProtection="1">
      <alignment horizontal="left" vertical="top"/>
      <protection hidden="1"/>
    </xf>
    <xf numFmtId="9" fontId="2" fillId="2" borderId="3" xfId="0" applyNumberFormat="1" applyFont="1" applyFill="1" applyBorder="1" applyAlignment="1" applyProtection="1">
      <alignment horizontal="center" vertical="top"/>
      <protection locked="0"/>
    </xf>
    <xf numFmtId="0" fontId="6" fillId="0" borderId="23" xfId="0" applyFont="1" applyBorder="1" applyAlignment="1" applyProtection="1">
      <alignment horizontal="left" vertical="top"/>
      <protection hidden="1"/>
    </xf>
    <xf numFmtId="0" fontId="0" fillId="0" borderId="24" xfId="0" applyBorder="1" applyAlignment="1" applyProtection="1">
      <alignment horizontal="left" vertical="top"/>
      <protection hidden="1"/>
    </xf>
    <xf numFmtId="0" fontId="0" fillId="0" borderId="25" xfId="0" applyBorder="1" applyAlignment="1" applyProtection="1">
      <alignment horizontal="left" vertical="top"/>
      <protection hidden="1"/>
    </xf>
    <xf numFmtId="0" fontId="1" fillId="0" borderId="26" xfId="0" quotePrefix="1" applyFont="1" applyBorder="1" applyAlignment="1" applyProtection="1">
      <alignment horizontal="left" vertical="top"/>
      <protection hidden="1"/>
    </xf>
    <xf numFmtId="0" fontId="0" fillId="0" borderId="0" xfId="0" applyBorder="1" applyAlignment="1" applyProtection="1">
      <alignment horizontal="left" vertical="top"/>
      <protection hidden="1"/>
    </xf>
    <xf numFmtId="0" fontId="0" fillId="0" borderId="27" xfId="0" applyBorder="1" applyAlignment="1" applyProtection="1">
      <alignment horizontal="left" vertical="top"/>
      <protection hidden="1"/>
    </xf>
    <xf numFmtId="49" fontId="1" fillId="0" borderId="26" xfId="0" quotePrefix="1" applyNumberFormat="1" applyFont="1" applyBorder="1" applyAlignment="1" applyProtection="1">
      <alignment horizontal="left" vertical="top"/>
      <protection hidden="1"/>
    </xf>
    <xf numFmtId="0" fontId="3" fillId="0" borderId="28" xfId="0" quotePrefix="1" applyFont="1" applyBorder="1" applyAlignment="1" applyProtection="1">
      <alignment horizontal="left" vertical="top"/>
      <protection hidden="1"/>
    </xf>
    <xf numFmtId="0" fontId="0" fillId="0" borderId="29" xfId="0" applyBorder="1" applyAlignment="1" applyProtection="1">
      <alignment horizontal="left" vertical="top"/>
      <protection hidden="1"/>
    </xf>
    <xf numFmtId="0" fontId="0" fillId="0" borderId="30" xfId="0" applyBorder="1" applyAlignment="1" applyProtection="1">
      <alignment horizontal="left" vertical="top"/>
      <protection hidden="1"/>
    </xf>
    <xf numFmtId="0" fontId="6" fillId="0" borderId="11" xfId="0" applyFont="1" applyBorder="1" applyAlignment="1" applyProtection="1">
      <alignment horizontal="left" vertical="top"/>
      <protection hidden="1"/>
    </xf>
    <xf numFmtId="0" fontId="6" fillId="0" borderId="6" xfId="0" applyFont="1" applyBorder="1" applyAlignment="1" applyProtection="1">
      <alignment horizontal="left" vertical="top"/>
      <protection hidden="1"/>
    </xf>
    <xf numFmtId="0" fontId="6" fillId="0" borderId="5" xfId="0" applyFont="1" applyBorder="1" applyProtection="1">
      <protection hidden="1"/>
    </xf>
    <xf numFmtId="0" fontId="6" fillId="0" borderId="17" xfId="0" applyFont="1" applyBorder="1" applyProtection="1">
      <protection hidden="1"/>
    </xf>
    <xf numFmtId="0" fontId="2" fillId="0" borderId="6" xfId="0" applyFont="1" applyBorder="1" applyAlignment="1" applyProtection="1">
      <alignment horizontal="left" vertical="top"/>
    </xf>
    <xf numFmtId="0" fontId="0" fillId="0" borderId="5" xfId="0" applyBorder="1" applyAlignment="1" applyProtection="1">
      <alignment horizontal="left" vertical="top"/>
    </xf>
    <xf numFmtId="0" fontId="0" fillId="0" borderId="17" xfId="0" applyBorder="1" applyAlignment="1" applyProtection="1">
      <alignment horizontal="left" vertical="top"/>
    </xf>
    <xf numFmtId="0" fontId="2" fillId="0" borderId="6" xfId="0" applyFont="1" applyBorder="1" applyAlignment="1" applyProtection="1">
      <alignment horizontal="left" vertical="top" wrapText="1"/>
    </xf>
    <xf numFmtId="49" fontId="6" fillId="0" borderId="23" xfId="0" applyNumberFormat="1" applyFont="1" applyBorder="1" applyAlignment="1" applyProtection="1">
      <alignment horizontal="left" vertical="top" wrapText="1"/>
      <protection hidden="1"/>
    </xf>
    <xf numFmtId="0" fontId="1" fillId="0" borderId="24" xfId="0" applyFont="1" applyBorder="1" applyAlignment="1" applyProtection="1">
      <alignment horizontal="left" vertical="top" wrapText="1"/>
      <protection hidden="1"/>
    </xf>
    <xf numFmtId="0" fontId="1" fillId="0" borderId="25" xfId="0" applyFont="1" applyBorder="1" applyAlignment="1" applyProtection="1">
      <alignment horizontal="left" vertical="top" wrapText="1"/>
      <protection hidden="1"/>
    </xf>
    <xf numFmtId="49" fontId="1" fillId="0" borderId="26"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27" xfId="0" applyFont="1" applyBorder="1" applyAlignment="1" applyProtection="1">
      <alignment horizontal="left" vertical="top" wrapText="1"/>
      <protection hidden="1"/>
    </xf>
    <xf numFmtId="49" fontId="1" fillId="0" borderId="28" xfId="0" applyNumberFormat="1" applyFont="1" applyBorder="1" applyAlignment="1" applyProtection="1">
      <alignment horizontal="left" vertical="top" wrapText="1"/>
      <protection hidden="1"/>
    </xf>
    <xf numFmtId="0" fontId="1" fillId="0" borderId="29" xfId="0" applyFont="1" applyBorder="1" applyAlignment="1" applyProtection="1">
      <alignment horizontal="left" vertical="top" wrapText="1"/>
      <protection hidden="1"/>
    </xf>
    <xf numFmtId="0" fontId="1" fillId="0" borderId="30" xfId="0" applyFont="1" applyBorder="1" applyAlignment="1" applyProtection="1">
      <alignment horizontal="left" vertical="top" wrapText="1"/>
      <protection hidden="1"/>
    </xf>
    <xf numFmtId="0" fontId="1" fillId="0" borderId="0" xfId="0" applyFont="1" applyAlignment="1" applyProtection="1">
      <alignment vertical="top" wrapText="1"/>
      <protection hidden="1"/>
    </xf>
    <xf numFmtId="2" fontId="1" fillId="2" borderId="18" xfId="0" applyNumberFormat="1" applyFont="1" applyFill="1" applyBorder="1" applyAlignment="1" applyProtection="1">
      <alignment horizontal="center" vertical="top" wrapText="1"/>
      <protection locked="0"/>
    </xf>
    <xf numFmtId="4" fontId="1" fillId="2" borderId="18" xfId="0" applyNumberFormat="1" applyFont="1" applyFill="1" applyBorder="1" applyAlignment="1" applyProtection="1">
      <alignment horizontal="center" vertical="top" wrapText="1"/>
      <protection locked="0"/>
    </xf>
    <xf numFmtId="0" fontId="1" fillId="0" borderId="24" xfId="0" applyFont="1" applyBorder="1" applyAlignment="1" applyProtection="1">
      <alignment horizontal="left" vertical="top"/>
      <protection hidden="1"/>
    </xf>
    <xf numFmtId="0" fontId="1" fillId="0" borderId="25" xfId="0" applyFont="1" applyBorder="1" applyAlignment="1" applyProtection="1">
      <alignment horizontal="left" vertical="top"/>
      <protection hidden="1"/>
    </xf>
    <xf numFmtId="0" fontId="1" fillId="0" borderId="0" xfId="0" applyFont="1" applyBorder="1" applyAlignment="1" applyProtection="1">
      <alignment horizontal="left" vertical="top"/>
      <protection hidden="1"/>
    </xf>
    <xf numFmtId="0" fontId="1" fillId="0" borderId="27" xfId="0" applyFont="1" applyBorder="1" applyAlignment="1" applyProtection="1">
      <alignment horizontal="left" vertical="top"/>
      <protection hidden="1"/>
    </xf>
    <xf numFmtId="0" fontId="3" fillId="0" borderId="29" xfId="0" applyFont="1" applyBorder="1" applyAlignment="1" applyProtection="1">
      <alignment horizontal="left" vertical="top"/>
      <protection hidden="1"/>
    </xf>
    <xf numFmtId="0" fontId="3" fillId="0" borderId="30" xfId="0" applyFont="1" applyBorder="1" applyAlignment="1" applyProtection="1">
      <alignment horizontal="left" vertical="top"/>
      <protection hidden="1"/>
    </xf>
    <xf numFmtId="0" fontId="1" fillId="0" borderId="0" xfId="0" quotePrefix="1" applyFont="1" applyBorder="1" applyAlignment="1" applyProtection="1">
      <alignment horizontal="left" vertical="top"/>
      <protection hidden="1"/>
    </xf>
    <xf numFmtId="0" fontId="1" fillId="0" borderId="27" xfId="0" quotePrefix="1" applyFont="1" applyBorder="1" applyAlignment="1" applyProtection="1">
      <alignment horizontal="left" vertical="top"/>
      <protection hidden="1"/>
    </xf>
    <xf numFmtId="49" fontId="1" fillId="0" borderId="0" xfId="0" quotePrefix="1" applyNumberFormat="1" applyFont="1" applyBorder="1" applyAlignment="1" applyProtection="1">
      <alignment horizontal="left" vertical="top"/>
      <protection hidden="1"/>
    </xf>
    <xf numFmtId="49" fontId="1" fillId="0" borderId="27" xfId="0" quotePrefix="1" applyNumberFormat="1" applyFont="1" applyBorder="1" applyAlignment="1" applyProtection="1">
      <alignment horizontal="left" vertical="top"/>
      <protection hidden="1"/>
    </xf>
    <xf numFmtId="0" fontId="3" fillId="0" borderId="29" xfId="0" quotePrefix="1" applyFont="1" applyBorder="1" applyAlignment="1" applyProtection="1">
      <alignment horizontal="left" vertical="top"/>
      <protection hidden="1"/>
    </xf>
    <xf numFmtId="0" fontId="3" fillId="0" borderId="30" xfId="0" quotePrefix="1" applyFont="1" applyBorder="1" applyAlignment="1" applyProtection="1">
      <alignment horizontal="left" vertical="top"/>
      <protection hidden="1"/>
    </xf>
  </cellXfs>
  <cellStyles count="2">
    <cellStyle name="Standard" xfId="0" builtinId="0"/>
    <cellStyle name="Standard 15" xfId="1" xr:uid="{768C522C-FD7F-45AA-BF4E-C567E1237BB9}"/>
  </cellStyles>
  <dxfs count="34">
    <dxf>
      <font>
        <color rgb="FF00B050"/>
      </font>
      <fill>
        <patternFill>
          <bgColor rgb="FFC6EFCE"/>
        </patternFill>
      </fill>
    </dxf>
    <dxf>
      <font>
        <color theme="0"/>
      </font>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theme="0"/>
      </font>
    </dxf>
    <dxf>
      <font>
        <color rgb="FF00B050"/>
      </font>
      <fill>
        <patternFill>
          <bgColor rgb="FFC6EFCE"/>
        </patternFill>
      </fill>
    </dxf>
    <dxf>
      <font>
        <color theme="0"/>
      </font>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strike val="0"/>
        <color theme="0"/>
      </font>
      <fill>
        <patternFill>
          <bgColor rgb="FFFF0000"/>
        </patternFill>
      </fill>
    </dxf>
  </dxfs>
  <tableStyles count="0" defaultTableStyle="TableStyleMedium2" defaultPivotStyle="PivotStyleLight16"/>
  <colors>
    <mruColors>
      <color rgb="FFFF5353"/>
      <color rgb="FF00DE64"/>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541020</xdr:colOff>
      <xdr:row>0</xdr:row>
      <xdr:rowOff>28575</xdr:rowOff>
    </xdr:from>
    <xdr:to>
      <xdr:col>14</xdr:col>
      <xdr:colOff>810895</xdr:colOff>
      <xdr:row>3</xdr:row>
      <xdr:rowOff>63500</xdr:rowOff>
    </xdr:to>
    <xdr:pic>
      <xdr:nvPicPr>
        <xdr:cNvPr id="2" name="Bild 1" descr="logo_nur Bär">
          <a:extLst>
            <a:ext uri="{FF2B5EF4-FFF2-40B4-BE49-F238E27FC236}">
              <a16:creationId xmlns:a16="http://schemas.microsoft.com/office/drawing/2014/main" id="{8DD00C5A-DC8A-4E27-8E0B-2D9003D826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9760" y="28575"/>
          <a:ext cx="269875" cy="446405"/>
        </a:xfrm>
        <a:prstGeom prst="rect">
          <a:avLst/>
        </a:prstGeom>
        <a:noFill/>
        <a:ln>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7CA32-A296-45FD-8683-011AB409F56F}">
  <sheetPr codeName="Tabelle1"/>
  <dimension ref="A2:A13"/>
  <sheetViews>
    <sheetView workbookViewId="0">
      <selection activeCell="A14" sqref="A14"/>
    </sheetView>
  </sheetViews>
  <sheetFormatPr baseColWidth="10" defaultRowHeight="13.2" x14ac:dyDescent="0.25"/>
  <sheetData>
    <row r="2" spans="1:1" x14ac:dyDescent="0.25">
      <c r="A2" t="s">
        <v>114</v>
      </c>
    </row>
    <row r="4" spans="1:1" x14ac:dyDescent="0.25">
      <c r="A4" t="s">
        <v>115</v>
      </c>
    </row>
    <row r="5" spans="1:1" x14ac:dyDescent="0.25">
      <c r="A5" s="47" t="s">
        <v>121</v>
      </c>
    </row>
    <row r="6" spans="1:1" x14ac:dyDescent="0.25">
      <c r="A6" s="47" t="s">
        <v>116</v>
      </c>
    </row>
    <row r="7" spans="1:1" x14ac:dyDescent="0.25">
      <c r="A7" s="47" t="s">
        <v>117</v>
      </c>
    </row>
    <row r="8" spans="1:1" x14ac:dyDescent="0.25">
      <c r="A8" s="47" t="s">
        <v>118</v>
      </c>
    </row>
    <row r="9" spans="1:1" x14ac:dyDescent="0.25">
      <c r="A9" s="47" t="s">
        <v>119</v>
      </c>
    </row>
    <row r="11" spans="1:1" x14ac:dyDescent="0.25">
      <c r="A11" t="s">
        <v>120</v>
      </c>
    </row>
    <row r="13" spans="1:1" x14ac:dyDescent="0.25">
      <c r="A13" t="s">
        <v>6</v>
      </c>
    </row>
  </sheetData>
  <sheetProtection algorithmName="SHA-512" hashValue="eHw5cBW7f9bTK22cPn1T1WYwYZGUa/v2MUbeoJ287Q3vC3E6qGg0OOf9K7pgfS27pWz/bam3eK35/uyD8VWu8g==" saltValue="5E5AH+CKcWTwNaY2hCVCnA==" spinCount="100000" sheet="1" objects="1" scenarios="1"/>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BCE8-5AA3-4503-B7DB-CC23FAC84DDA}">
  <sheetPr codeName="Tabelle7">
    <tabColor rgb="FF7030A0"/>
  </sheetPr>
  <dimension ref="A1:H28"/>
  <sheetViews>
    <sheetView zoomScaleNormal="100" workbookViewId="0">
      <pane xSplit="2" ySplit="18" topLeftCell="C19" activePane="bottomRight" state="frozen"/>
      <selection pane="topRight" activeCell="C1" sqref="C1"/>
      <selection pane="bottomLeft" activeCell="A19" sqref="A19"/>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134" customWidth="1"/>
    <col min="7" max="7" width="7.6640625" style="115" customWidth="1"/>
    <col min="8" max="8" width="65.6640625" style="6" customWidth="1"/>
    <col min="9" max="16384" width="11.33203125" style="6"/>
  </cols>
  <sheetData>
    <row r="1" spans="2:8" ht="10.95" customHeight="1" x14ac:dyDescent="0.2">
      <c r="B1" s="5" t="s">
        <v>38</v>
      </c>
      <c r="C1" s="225" t="str">
        <f>IF(ISBLANK(Offertvergleich!$B1),"",Offertvergleich!$B1)</f>
        <v/>
      </c>
      <c r="D1" s="225"/>
      <c r="E1" s="302" t="s">
        <v>97</v>
      </c>
      <c r="F1" s="303"/>
      <c r="G1" s="303"/>
      <c r="H1" s="304"/>
    </row>
    <row r="2" spans="2:8" ht="10.95" customHeight="1" x14ac:dyDescent="0.2">
      <c r="B2" s="5" t="s">
        <v>39</v>
      </c>
      <c r="C2" s="225" t="str">
        <f>IF(ISBLANK(Offertvergleich!$B2),"",Offertvergleich!$B2)</f>
        <v/>
      </c>
      <c r="D2" s="225"/>
      <c r="E2" s="305" t="s">
        <v>88</v>
      </c>
      <c r="F2" s="306"/>
      <c r="G2" s="306"/>
      <c r="H2" s="307"/>
    </row>
    <row r="3" spans="2:8" ht="10.95" customHeight="1" x14ac:dyDescent="0.2">
      <c r="B3" s="5" t="s">
        <v>40</v>
      </c>
      <c r="C3" s="225" t="str">
        <f>IF(ISBLANK(Offertvergleich!$B3),"",Offertvergleich!$B3)</f>
        <v/>
      </c>
      <c r="D3" s="225"/>
      <c r="E3" s="305" t="s">
        <v>102</v>
      </c>
      <c r="F3" s="306"/>
      <c r="G3" s="306"/>
      <c r="H3" s="307"/>
    </row>
    <row r="4" spans="2:8" ht="10.95" customHeight="1" x14ac:dyDescent="0.2">
      <c r="B4" s="5"/>
      <c r="E4" s="305" t="s">
        <v>105</v>
      </c>
      <c r="F4" s="306"/>
      <c r="G4" s="306"/>
      <c r="H4" s="307"/>
    </row>
    <row r="5" spans="2:8" ht="10.95" customHeight="1" x14ac:dyDescent="0.2">
      <c r="B5" s="5"/>
      <c r="E5" s="305" t="s">
        <v>103</v>
      </c>
      <c r="F5" s="306"/>
      <c r="G5" s="306"/>
      <c r="H5" s="307"/>
    </row>
    <row r="6" spans="2:8" ht="10.95" customHeight="1" thickBot="1" x14ac:dyDescent="0.25">
      <c r="B6" s="5"/>
      <c r="E6" s="308" t="s">
        <v>104</v>
      </c>
      <c r="F6" s="309"/>
      <c r="G6" s="309"/>
      <c r="H6" s="310"/>
    </row>
    <row r="7" spans="2:8" ht="10.95" customHeight="1" x14ac:dyDescent="0.2">
      <c r="B7" s="5"/>
    </row>
    <row r="8" spans="2:8" ht="10.95" customHeight="1" x14ac:dyDescent="0.2">
      <c r="B8" s="28" t="s">
        <v>80</v>
      </c>
      <c r="C8" s="223" t="s">
        <v>129</v>
      </c>
      <c r="D8" s="223"/>
      <c r="F8" s="6"/>
      <c r="G8" s="6"/>
    </row>
    <row r="9" spans="2:8" ht="10.95" customHeight="1" x14ac:dyDescent="0.2">
      <c r="B9" s="5" t="s">
        <v>82</v>
      </c>
      <c r="C9" s="224"/>
      <c r="D9" s="224"/>
      <c r="F9" s="6"/>
      <c r="G9" s="6"/>
    </row>
    <row r="10" spans="2:8" ht="10.95" customHeight="1" x14ac:dyDescent="0.2">
      <c r="B10" s="5" t="s">
        <v>83</v>
      </c>
      <c r="C10" s="224"/>
      <c r="D10" s="224"/>
      <c r="F10" s="6"/>
      <c r="G10" s="6"/>
    </row>
    <row r="11" spans="2:8" ht="10.95" customHeight="1" x14ac:dyDescent="0.2">
      <c r="B11" s="5" t="s">
        <v>84</v>
      </c>
      <c r="C11" s="224"/>
      <c r="D11" s="224"/>
      <c r="F11" s="6"/>
      <c r="G11" s="6"/>
    </row>
    <row r="12" spans="2:8" ht="10.95" customHeight="1" x14ac:dyDescent="0.2">
      <c r="B12" s="5" t="s">
        <v>85</v>
      </c>
      <c r="C12" s="224"/>
      <c r="D12" s="224"/>
      <c r="F12" s="6"/>
      <c r="G12" s="6"/>
    </row>
    <row r="13" spans="2:8" ht="10.95" customHeight="1" x14ac:dyDescent="0.2">
      <c r="B13" s="5" t="s">
        <v>86</v>
      </c>
      <c r="C13" s="224"/>
      <c r="D13" s="224"/>
      <c r="F13" s="6"/>
      <c r="G13" s="6"/>
    </row>
    <row r="14" spans="2:8" ht="10.95" customHeight="1" x14ac:dyDescent="0.2">
      <c r="B14" s="5" t="s">
        <v>87</v>
      </c>
      <c r="C14" s="224"/>
      <c r="D14" s="224"/>
      <c r="E14" s="29"/>
      <c r="F14" s="29"/>
      <c r="G14" s="29"/>
      <c r="H14" s="29"/>
    </row>
    <row r="15" spans="2:8" ht="10.95" customHeight="1" x14ac:dyDescent="0.2">
      <c r="B15" s="5" t="s">
        <v>81</v>
      </c>
      <c r="C15" s="135"/>
      <c r="E15" s="29"/>
      <c r="F15" s="29"/>
      <c r="G15" s="29"/>
      <c r="H15" s="29"/>
    </row>
    <row r="16" spans="2:8" ht="10.95" customHeight="1" x14ac:dyDescent="0.2">
      <c r="C16" s="5"/>
    </row>
    <row r="17" spans="1:8" s="40" customFormat="1" ht="10.95" customHeight="1" x14ac:dyDescent="0.25">
      <c r="B17" s="35" t="s">
        <v>78</v>
      </c>
      <c r="C17" s="36" t="s">
        <v>75</v>
      </c>
      <c r="D17" s="37" t="s">
        <v>76</v>
      </c>
      <c r="E17" s="35" t="s">
        <v>73</v>
      </c>
      <c r="F17" s="38" t="s">
        <v>19</v>
      </c>
      <c r="G17" s="39" t="s">
        <v>18</v>
      </c>
      <c r="H17" s="37" t="s">
        <v>74</v>
      </c>
    </row>
    <row r="19" spans="1:8" s="311" customFormat="1" ht="10.95" customHeight="1" x14ac:dyDescent="0.25">
      <c r="A19" s="311">
        <v>1</v>
      </c>
      <c r="B19" s="133" t="str">
        <f>IF(ISBLANK(Offertvergleich!C$18),"",Offertvergleich!C$18)</f>
        <v>U1</v>
      </c>
      <c r="C19" s="130" t="s">
        <v>110</v>
      </c>
      <c r="D19" s="130"/>
      <c r="E19" s="131"/>
      <c r="F19" s="132" t="str">
        <f>IF(ISBLANK(G19),"",G19*$C$9)</f>
        <v/>
      </c>
      <c r="G19" s="313"/>
      <c r="H19" s="130"/>
    </row>
    <row r="20" spans="1:8" s="311" customFormat="1" ht="10.95" customHeight="1" x14ac:dyDescent="0.25">
      <c r="A20" s="311">
        <v>2</v>
      </c>
      <c r="B20" s="133" t="str">
        <f>IF(ISBLANK(Offertvergleich!F$18),"",Offertvergleich!F$18)</f>
        <v>U2</v>
      </c>
      <c r="C20" s="133" t="str">
        <f>IF(ISBLANK($C$19),"",$C$19)</f>
        <v>ZK-4 Bezeichnung</v>
      </c>
      <c r="D20" s="133" t="str">
        <f>IF(ISBLANK($D$19),"",$D$19)</f>
        <v/>
      </c>
      <c r="E20" s="133" t="str">
        <f>IF(ISBLANK($E$19),"",$E$19)</f>
        <v/>
      </c>
      <c r="F20" s="132" t="str">
        <f t="shared" ref="F20:F28" si="0">IF(ISBLANK(G20),"",G20*$C$9)</f>
        <v/>
      </c>
      <c r="G20" s="313"/>
      <c r="H20" s="130"/>
    </row>
    <row r="21" spans="1:8" s="311" customFormat="1" ht="10.95" customHeight="1" x14ac:dyDescent="0.25">
      <c r="A21" s="311">
        <v>3</v>
      </c>
      <c r="B21" s="133" t="str">
        <f>IF(ISBLANK(Offertvergleich!I$18),"",Offertvergleich!I$18)</f>
        <v>U3</v>
      </c>
      <c r="C21" s="133" t="str">
        <f t="shared" ref="C21:C28" si="1">IF(ISBLANK($C$19),"",$C$19)</f>
        <v>ZK-4 Bezeichnung</v>
      </c>
      <c r="D21" s="133" t="str">
        <f t="shared" ref="D21:D28" si="2">IF(ISBLANK($D$19),"",$D$19)</f>
        <v/>
      </c>
      <c r="E21" s="133" t="str">
        <f t="shared" ref="E21:E28" si="3">IF(ISBLANK($E$19),"",$E$19)</f>
        <v/>
      </c>
      <c r="F21" s="132" t="str">
        <f t="shared" si="0"/>
        <v/>
      </c>
      <c r="G21" s="313"/>
      <c r="H21" s="130"/>
    </row>
    <row r="22" spans="1:8" s="311" customFormat="1" ht="10.95" customHeight="1" x14ac:dyDescent="0.25">
      <c r="A22" s="311">
        <v>4</v>
      </c>
      <c r="B22" s="133" t="str">
        <f>IF(ISBLANK(Offertvergleich!L$18),"",Offertvergleich!L$18)</f>
        <v>U4</v>
      </c>
      <c r="C22" s="133" t="str">
        <f t="shared" si="1"/>
        <v>ZK-4 Bezeichnung</v>
      </c>
      <c r="D22" s="133" t="str">
        <f t="shared" si="2"/>
        <v/>
      </c>
      <c r="E22" s="133" t="str">
        <f t="shared" si="3"/>
        <v/>
      </c>
      <c r="F22" s="132" t="str">
        <f t="shared" si="0"/>
        <v/>
      </c>
      <c r="G22" s="313"/>
      <c r="H22" s="131"/>
    </row>
    <row r="23" spans="1:8" s="311" customFormat="1" ht="10.95" customHeight="1" x14ac:dyDescent="0.25">
      <c r="A23" s="311">
        <v>5</v>
      </c>
      <c r="B23" s="133" t="str">
        <f>IF(ISBLANK(Offertvergleich!O$18),"",Offertvergleich!O$18)</f>
        <v>U5</v>
      </c>
      <c r="C23" s="133" t="str">
        <f t="shared" si="1"/>
        <v>ZK-4 Bezeichnung</v>
      </c>
      <c r="D23" s="133" t="str">
        <f t="shared" si="2"/>
        <v/>
      </c>
      <c r="E23" s="133" t="str">
        <f t="shared" si="3"/>
        <v/>
      </c>
      <c r="F23" s="132" t="str">
        <f t="shared" si="0"/>
        <v/>
      </c>
      <c r="G23" s="313"/>
      <c r="H23" s="131"/>
    </row>
    <row r="24" spans="1:8" s="311" customFormat="1" ht="10.95" customHeight="1" x14ac:dyDescent="0.25">
      <c r="A24" s="311">
        <v>6</v>
      </c>
      <c r="B24" s="133" t="str">
        <f>IF(ISBLANK(Offertvergleich!T$18),"",Offertvergleich!T$18)</f>
        <v>U6</v>
      </c>
      <c r="C24" s="133" t="str">
        <f t="shared" si="1"/>
        <v>ZK-4 Bezeichnung</v>
      </c>
      <c r="D24" s="133" t="str">
        <f t="shared" si="2"/>
        <v/>
      </c>
      <c r="E24" s="133" t="str">
        <f t="shared" si="3"/>
        <v/>
      </c>
      <c r="F24" s="132" t="str">
        <f t="shared" si="0"/>
        <v/>
      </c>
      <c r="G24" s="313"/>
      <c r="H24" s="130"/>
    </row>
    <row r="25" spans="1:8" s="311" customFormat="1" ht="10.95" customHeight="1" x14ac:dyDescent="0.25">
      <c r="A25" s="311">
        <v>7</v>
      </c>
      <c r="B25" s="133" t="str">
        <f>IF(ISBLANK(Offertvergleich!W$18),"",Offertvergleich!W$18)</f>
        <v>U7</v>
      </c>
      <c r="C25" s="133" t="str">
        <f t="shared" si="1"/>
        <v>ZK-4 Bezeichnung</v>
      </c>
      <c r="D25" s="133" t="str">
        <f t="shared" si="2"/>
        <v/>
      </c>
      <c r="E25" s="133" t="str">
        <f t="shared" si="3"/>
        <v/>
      </c>
      <c r="F25" s="132" t="str">
        <f t="shared" si="0"/>
        <v/>
      </c>
      <c r="G25" s="313"/>
      <c r="H25" s="130"/>
    </row>
    <row r="26" spans="1:8" s="311" customFormat="1" ht="10.95" customHeight="1" x14ac:dyDescent="0.25">
      <c r="A26" s="311">
        <v>8</v>
      </c>
      <c r="B26" s="133" t="str">
        <f>IF(ISBLANK(Offertvergleich!Z$18),"",Offertvergleich!Z$18)</f>
        <v>U8</v>
      </c>
      <c r="C26" s="133" t="str">
        <f t="shared" si="1"/>
        <v>ZK-4 Bezeichnung</v>
      </c>
      <c r="D26" s="133" t="str">
        <f t="shared" si="2"/>
        <v/>
      </c>
      <c r="E26" s="133" t="str">
        <f t="shared" si="3"/>
        <v/>
      </c>
      <c r="F26" s="132" t="str">
        <f t="shared" si="0"/>
        <v/>
      </c>
      <c r="G26" s="313"/>
      <c r="H26" s="130"/>
    </row>
    <row r="27" spans="1:8" s="311" customFormat="1" ht="10.95" customHeight="1" x14ac:dyDescent="0.25">
      <c r="A27" s="311">
        <v>9</v>
      </c>
      <c r="B27" s="133" t="str">
        <f>IF(ISBLANK(Offertvergleich!AC$18),"",Offertvergleich!AC$18)</f>
        <v>U9</v>
      </c>
      <c r="C27" s="133" t="str">
        <f t="shared" si="1"/>
        <v>ZK-4 Bezeichnung</v>
      </c>
      <c r="D27" s="133" t="str">
        <f t="shared" si="2"/>
        <v/>
      </c>
      <c r="E27" s="133" t="str">
        <f t="shared" si="3"/>
        <v/>
      </c>
      <c r="F27" s="132" t="str">
        <f t="shared" si="0"/>
        <v/>
      </c>
      <c r="G27" s="313"/>
      <c r="H27" s="130"/>
    </row>
    <row r="28" spans="1:8" s="311" customFormat="1" ht="10.95" customHeight="1" x14ac:dyDescent="0.25">
      <c r="A28" s="311">
        <v>10</v>
      </c>
      <c r="B28" s="133" t="str">
        <f>IF(ISBLANK(Offertvergleich!AF$18),"",Offertvergleich!AF$18)</f>
        <v>U10</v>
      </c>
      <c r="C28" s="133" t="str">
        <f t="shared" si="1"/>
        <v>ZK-4 Bezeichnung</v>
      </c>
      <c r="D28" s="133" t="str">
        <f t="shared" si="2"/>
        <v/>
      </c>
      <c r="E28" s="133" t="str">
        <f t="shared" si="3"/>
        <v/>
      </c>
      <c r="F28" s="132" t="str">
        <f t="shared" si="0"/>
        <v/>
      </c>
      <c r="G28" s="313"/>
      <c r="H28" s="130"/>
    </row>
  </sheetData>
  <sheetProtection algorithmName="SHA-512" hashValue="RUH1HMV10xcO7750nJjGciVJP9KOKcgO3pVyplqI2ZrJHO5ZtvoKF91MI/0Y18Vp+wD6OGHt3p43OTxqhV8uKw==" saltValue="ZiVwrWly8boBE7QB7M/ALg==" spinCount="100000" sheet="1" objects="1" scenarios="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10 Unternehmen, V25-01 (Ersetzt: V24-02)&amp;C&amp;8ZK-4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A9FF-D9AE-43F5-A956-0E8A1A9E5780}">
  <sheetPr codeName="Tabelle8">
    <tabColor rgb="FF7030A0"/>
  </sheetPr>
  <dimension ref="A1:H28"/>
  <sheetViews>
    <sheetView zoomScaleNormal="100" workbookViewId="0">
      <pane xSplit="2" ySplit="18" topLeftCell="C19" activePane="bottomRight" state="frozen"/>
      <selection pane="topRight" activeCell="C1" sqref="C1"/>
      <selection pane="bottomLeft" activeCell="A19" sqref="A19"/>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134" customWidth="1"/>
    <col min="7" max="7" width="7.6640625" style="115" customWidth="1"/>
    <col min="8" max="8" width="65.6640625" style="6" customWidth="1"/>
    <col min="9" max="16384" width="11.33203125" style="6"/>
  </cols>
  <sheetData>
    <row r="1" spans="2:8" ht="10.95" customHeight="1" x14ac:dyDescent="0.2">
      <c r="B1" s="5" t="s">
        <v>38</v>
      </c>
      <c r="C1" s="225" t="str">
        <f>IF(ISBLANK(Offertvergleich!$B1),"",Offertvergleich!$B1)</f>
        <v/>
      </c>
      <c r="D1" s="225"/>
      <c r="E1" s="302" t="s">
        <v>97</v>
      </c>
      <c r="F1" s="303"/>
      <c r="G1" s="303"/>
      <c r="H1" s="304"/>
    </row>
    <row r="2" spans="2:8" ht="10.95" customHeight="1" x14ac:dyDescent="0.2">
      <c r="B2" s="5" t="s">
        <v>39</v>
      </c>
      <c r="C2" s="225" t="str">
        <f>IF(ISBLANK(Offertvergleich!$B2),"",Offertvergleich!$B2)</f>
        <v/>
      </c>
      <c r="D2" s="225"/>
      <c r="E2" s="305" t="s">
        <v>88</v>
      </c>
      <c r="F2" s="306"/>
      <c r="G2" s="306"/>
      <c r="H2" s="307"/>
    </row>
    <row r="3" spans="2:8" ht="10.95" customHeight="1" x14ac:dyDescent="0.2">
      <c r="B3" s="5" t="s">
        <v>40</v>
      </c>
      <c r="C3" s="225" t="str">
        <f>IF(ISBLANK(Offertvergleich!$B3),"",Offertvergleich!$B3)</f>
        <v/>
      </c>
      <c r="D3" s="225"/>
      <c r="E3" s="305" t="s">
        <v>102</v>
      </c>
      <c r="F3" s="306"/>
      <c r="G3" s="306"/>
      <c r="H3" s="307"/>
    </row>
    <row r="4" spans="2:8" ht="10.95" customHeight="1" x14ac:dyDescent="0.2">
      <c r="B4" s="5"/>
      <c r="E4" s="305" t="s">
        <v>105</v>
      </c>
      <c r="F4" s="306"/>
      <c r="G4" s="306"/>
      <c r="H4" s="307"/>
    </row>
    <row r="5" spans="2:8" ht="10.95" customHeight="1" x14ac:dyDescent="0.2">
      <c r="B5" s="5"/>
      <c r="E5" s="305" t="s">
        <v>103</v>
      </c>
      <c r="F5" s="306"/>
      <c r="G5" s="306"/>
      <c r="H5" s="307"/>
    </row>
    <row r="6" spans="2:8" ht="10.95" customHeight="1" thickBot="1" x14ac:dyDescent="0.25">
      <c r="B6" s="5"/>
      <c r="E6" s="308" t="s">
        <v>104</v>
      </c>
      <c r="F6" s="309"/>
      <c r="G6" s="309"/>
      <c r="H6" s="310"/>
    </row>
    <row r="7" spans="2:8" ht="10.95" customHeight="1" x14ac:dyDescent="0.2">
      <c r="B7" s="5"/>
    </row>
    <row r="8" spans="2:8" ht="10.95" customHeight="1" x14ac:dyDescent="0.2">
      <c r="B8" s="28" t="s">
        <v>80</v>
      </c>
      <c r="C8" s="226" t="s">
        <v>130</v>
      </c>
      <c r="D8" s="226"/>
      <c r="F8" s="6"/>
      <c r="G8" s="6"/>
    </row>
    <row r="9" spans="2:8" ht="10.95" customHeight="1" x14ac:dyDescent="0.2">
      <c r="B9" s="5" t="s">
        <v>82</v>
      </c>
      <c r="C9" s="224"/>
      <c r="D9" s="224"/>
      <c r="F9" s="6"/>
      <c r="G9" s="6"/>
    </row>
    <row r="10" spans="2:8" ht="10.95" customHeight="1" x14ac:dyDescent="0.2">
      <c r="B10" s="5" t="s">
        <v>83</v>
      </c>
      <c r="C10" s="224"/>
      <c r="D10" s="224"/>
      <c r="F10" s="6"/>
      <c r="G10" s="6"/>
    </row>
    <row r="11" spans="2:8" ht="10.95" customHeight="1" x14ac:dyDescent="0.2">
      <c r="B11" s="5" t="s">
        <v>84</v>
      </c>
      <c r="C11" s="224"/>
      <c r="D11" s="224"/>
      <c r="F11" s="6"/>
      <c r="G11" s="6"/>
    </row>
    <row r="12" spans="2:8" ht="10.95" customHeight="1" x14ac:dyDescent="0.2">
      <c r="B12" s="5" t="s">
        <v>85</v>
      </c>
      <c r="C12" s="224"/>
      <c r="D12" s="224"/>
      <c r="F12" s="6"/>
      <c r="G12" s="6"/>
    </row>
    <row r="13" spans="2:8" ht="10.95" customHeight="1" x14ac:dyDescent="0.2">
      <c r="B13" s="5" t="s">
        <v>86</v>
      </c>
      <c r="C13" s="224"/>
      <c r="D13" s="224"/>
      <c r="F13" s="6"/>
      <c r="G13" s="6"/>
    </row>
    <row r="14" spans="2:8" ht="10.95" customHeight="1" x14ac:dyDescent="0.2">
      <c r="B14" s="5" t="s">
        <v>87</v>
      </c>
      <c r="C14" s="224"/>
      <c r="D14" s="224"/>
      <c r="E14" s="29"/>
      <c r="F14" s="29"/>
      <c r="G14" s="29"/>
      <c r="H14" s="29"/>
    </row>
    <row r="15" spans="2:8" ht="10.95" customHeight="1" x14ac:dyDescent="0.2">
      <c r="B15" s="5" t="s">
        <v>81</v>
      </c>
      <c r="C15" s="135"/>
      <c r="E15" s="29"/>
      <c r="F15" s="29"/>
      <c r="G15" s="29"/>
      <c r="H15" s="29"/>
    </row>
    <row r="16" spans="2:8" ht="10.95" customHeight="1" x14ac:dyDescent="0.2">
      <c r="C16" s="5"/>
    </row>
    <row r="17" spans="1:8" s="40" customFormat="1" ht="10.95" customHeight="1" x14ac:dyDescent="0.25">
      <c r="B17" s="35" t="s">
        <v>78</v>
      </c>
      <c r="C17" s="36" t="s">
        <v>75</v>
      </c>
      <c r="D17" s="37" t="s">
        <v>76</v>
      </c>
      <c r="E17" s="35" t="s">
        <v>73</v>
      </c>
      <c r="F17" s="38" t="s">
        <v>19</v>
      </c>
      <c r="G17" s="39" t="s">
        <v>18</v>
      </c>
      <c r="H17" s="37" t="s">
        <v>74</v>
      </c>
    </row>
    <row r="19" spans="1:8" s="311" customFormat="1" ht="10.95" customHeight="1" x14ac:dyDescent="0.25">
      <c r="A19" s="311">
        <v>1</v>
      </c>
      <c r="B19" s="133" t="str">
        <f>IF(ISBLANK(Offertvergleich!C$18),"",Offertvergleich!C$18)</f>
        <v>U1</v>
      </c>
      <c r="C19" s="130" t="s">
        <v>111</v>
      </c>
      <c r="D19" s="130"/>
      <c r="E19" s="131"/>
      <c r="F19" s="132" t="str">
        <f>IF(ISBLANK(G19),"",G19*$C$9)</f>
        <v/>
      </c>
      <c r="G19" s="312"/>
      <c r="H19" s="130"/>
    </row>
    <row r="20" spans="1:8" s="311" customFormat="1" ht="10.95" customHeight="1" x14ac:dyDescent="0.25">
      <c r="A20" s="311">
        <v>2</v>
      </c>
      <c r="B20" s="133" t="str">
        <f>IF(ISBLANK(Offertvergleich!F$18),"",Offertvergleich!F$18)</f>
        <v>U2</v>
      </c>
      <c r="C20" s="133" t="str">
        <f>IF(ISBLANK($C$19),"",$C$19)</f>
        <v>ZK-5 Bezeichnung</v>
      </c>
      <c r="D20" s="133" t="str">
        <f>IF(ISBLANK($D$19),"",$D$19)</f>
        <v/>
      </c>
      <c r="E20" s="133" t="str">
        <f>IF(ISBLANK($E$19),"",$E$19)</f>
        <v/>
      </c>
      <c r="F20" s="132" t="str">
        <f t="shared" ref="F20:F28" si="0">IF(ISBLANK(G20),"",G20*$C$9)</f>
        <v/>
      </c>
      <c r="G20" s="312"/>
      <c r="H20" s="130"/>
    </row>
    <row r="21" spans="1:8" s="311" customFormat="1" ht="10.95" customHeight="1" x14ac:dyDescent="0.25">
      <c r="A21" s="311">
        <v>3</v>
      </c>
      <c r="B21" s="133" t="str">
        <f>IF(ISBLANK(Offertvergleich!I$18),"",Offertvergleich!I$18)</f>
        <v>U3</v>
      </c>
      <c r="C21" s="133" t="str">
        <f t="shared" ref="C21:C28" si="1">IF(ISBLANK($C$19),"",$C$19)</f>
        <v>ZK-5 Bezeichnung</v>
      </c>
      <c r="D21" s="133" t="str">
        <f t="shared" ref="D21:D28" si="2">IF(ISBLANK($D$19),"",$D$19)</f>
        <v/>
      </c>
      <c r="E21" s="133" t="str">
        <f t="shared" ref="E21:E28" si="3">IF(ISBLANK($E$19),"",$E$19)</f>
        <v/>
      </c>
      <c r="F21" s="132" t="str">
        <f t="shared" si="0"/>
        <v/>
      </c>
      <c r="G21" s="312"/>
      <c r="H21" s="130"/>
    </row>
    <row r="22" spans="1:8" s="311" customFormat="1" ht="10.95" customHeight="1" x14ac:dyDescent="0.25">
      <c r="A22" s="311">
        <v>4</v>
      </c>
      <c r="B22" s="133" t="str">
        <f>IF(ISBLANK(Offertvergleich!L$18),"",Offertvergleich!L$18)</f>
        <v>U4</v>
      </c>
      <c r="C22" s="133" t="str">
        <f t="shared" si="1"/>
        <v>ZK-5 Bezeichnung</v>
      </c>
      <c r="D22" s="133" t="str">
        <f t="shared" si="2"/>
        <v/>
      </c>
      <c r="E22" s="133" t="str">
        <f t="shared" si="3"/>
        <v/>
      </c>
      <c r="F22" s="132" t="str">
        <f t="shared" si="0"/>
        <v/>
      </c>
      <c r="G22" s="312"/>
      <c r="H22" s="131"/>
    </row>
    <row r="23" spans="1:8" s="311" customFormat="1" ht="10.95" customHeight="1" x14ac:dyDescent="0.25">
      <c r="A23" s="311">
        <v>5</v>
      </c>
      <c r="B23" s="133" t="str">
        <f>IF(ISBLANK(Offertvergleich!O$18),"",Offertvergleich!O$18)</f>
        <v>U5</v>
      </c>
      <c r="C23" s="133" t="str">
        <f t="shared" si="1"/>
        <v>ZK-5 Bezeichnung</v>
      </c>
      <c r="D23" s="133" t="str">
        <f t="shared" si="2"/>
        <v/>
      </c>
      <c r="E23" s="133" t="str">
        <f t="shared" si="3"/>
        <v/>
      </c>
      <c r="F23" s="132" t="str">
        <f t="shared" si="0"/>
        <v/>
      </c>
      <c r="G23" s="312"/>
      <c r="H23" s="131"/>
    </row>
    <row r="24" spans="1:8" s="311" customFormat="1" ht="10.95" customHeight="1" x14ac:dyDescent="0.25">
      <c r="A24" s="311">
        <v>6</v>
      </c>
      <c r="B24" s="133" t="str">
        <f>IF(ISBLANK(Offertvergleich!T$18),"",Offertvergleich!T$18)</f>
        <v>U6</v>
      </c>
      <c r="C24" s="133" t="str">
        <f t="shared" si="1"/>
        <v>ZK-5 Bezeichnung</v>
      </c>
      <c r="D24" s="133" t="str">
        <f t="shared" si="2"/>
        <v/>
      </c>
      <c r="E24" s="133" t="str">
        <f t="shared" si="3"/>
        <v/>
      </c>
      <c r="F24" s="132" t="str">
        <f t="shared" si="0"/>
        <v/>
      </c>
      <c r="G24" s="312"/>
      <c r="H24" s="130"/>
    </row>
    <row r="25" spans="1:8" s="311" customFormat="1" ht="10.95" customHeight="1" x14ac:dyDescent="0.25">
      <c r="A25" s="311">
        <v>7</v>
      </c>
      <c r="B25" s="133" t="str">
        <f>IF(ISBLANK(Offertvergleich!W$18),"",Offertvergleich!W$18)</f>
        <v>U7</v>
      </c>
      <c r="C25" s="133" t="str">
        <f t="shared" si="1"/>
        <v>ZK-5 Bezeichnung</v>
      </c>
      <c r="D25" s="133" t="str">
        <f t="shared" si="2"/>
        <v/>
      </c>
      <c r="E25" s="133" t="str">
        <f t="shared" si="3"/>
        <v/>
      </c>
      <c r="F25" s="132" t="str">
        <f t="shared" si="0"/>
        <v/>
      </c>
      <c r="G25" s="312"/>
      <c r="H25" s="130"/>
    </row>
    <row r="26" spans="1:8" s="311" customFormat="1" ht="10.95" customHeight="1" x14ac:dyDescent="0.25">
      <c r="A26" s="311">
        <v>8</v>
      </c>
      <c r="B26" s="133" t="str">
        <f>IF(ISBLANK(Offertvergleich!Z$18),"",Offertvergleich!Z$18)</f>
        <v>U8</v>
      </c>
      <c r="C26" s="133" t="str">
        <f t="shared" si="1"/>
        <v>ZK-5 Bezeichnung</v>
      </c>
      <c r="D26" s="133" t="str">
        <f t="shared" si="2"/>
        <v/>
      </c>
      <c r="E26" s="133" t="str">
        <f t="shared" si="3"/>
        <v/>
      </c>
      <c r="F26" s="132" t="str">
        <f t="shared" si="0"/>
        <v/>
      </c>
      <c r="G26" s="312"/>
      <c r="H26" s="130"/>
    </row>
    <row r="27" spans="1:8" s="311" customFormat="1" ht="10.95" customHeight="1" x14ac:dyDescent="0.25">
      <c r="A27" s="311">
        <v>9</v>
      </c>
      <c r="B27" s="133" t="str">
        <f>IF(ISBLANK(Offertvergleich!AC$18),"",Offertvergleich!AC$18)</f>
        <v>U9</v>
      </c>
      <c r="C27" s="133" t="str">
        <f t="shared" si="1"/>
        <v>ZK-5 Bezeichnung</v>
      </c>
      <c r="D27" s="133" t="str">
        <f t="shared" si="2"/>
        <v/>
      </c>
      <c r="E27" s="133" t="str">
        <f t="shared" si="3"/>
        <v/>
      </c>
      <c r="F27" s="132" t="str">
        <f t="shared" si="0"/>
        <v/>
      </c>
      <c r="G27" s="312"/>
      <c r="H27" s="130"/>
    </row>
    <row r="28" spans="1:8" s="311" customFormat="1" ht="10.95" customHeight="1" x14ac:dyDescent="0.25">
      <c r="A28" s="311">
        <v>10</v>
      </c>
      <c r="B28" s="133" t="str">
        <f>IF(ISBLANK(Offertvergleich!AF$18),"",Offertvergleich!AF$18)</f>
        <v>U10</v>
      </c>
      <c r="C28" s="133" t="str">
        <f t="shared" si="1"/>
        <v>ZK-5 Bezeichnung</v>
      </c>
      <c r="D28" s="133" t="str">
        <f t="shared" si="2"/>
        <v/>
      </c>
      <c r="E28" s="133" t="str">
        <f t="shared" si="3"/>
        <v/>
      </c>
      <c r="F28" s="132" t="str">
        <f t="shared" si="0"/>
        <v/>
      </c>
      <c r="G28" s="312"/>
      <c r="H28" s="130"/>
    </row>
  </sheetData>
  <sheetProtection algorithmName="SHA-512" hashValue="2bllMZSYsEndRLVknLrOGIUSJ6pKsqoKa9spZnnrphk0Cpj7LVAQdjVYT+762HtyyL4WdJ3utdLXR33DMrZItQ==" saltValue="MnqY0tV+IPkahsommS+FeA==" spinCount="100000" sheet="1" objects="1" scenarios="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10 Unternehmen, V25-01 (Ersetzt: V24-02)&amp;C&amp;8ZK-5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4485-9D15-40CE-B128-FE4516122D91}">
  <sheetPr codeName="Tabelle9">
    <tabColor rgb="FF7030A0"/>
  </sheetPr>
  <dimension ref="A1:H28"/>
  <sheetViews>
    <sheetView zoomScaleNormal="100" workbookViewId="0">
      <pane xSplit="2" ySplit="18" topLeftCell="C19" activePane="bottomRight" state="frozen"/>
      <selection pane="topRight" activeCell="C1" sqref="C1"/>
      <selection pane="bottomLeft" activeCell="A19" sqref="A19"/>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134" customWidth="1"/>
    <col min="7" max="7" width="7.6640625" style="115" customWidth="1"/>
    <col min="8" max="8" width="65.6640625" style="6" customWidth="1"/>
    <col min="9" max="16384" width="11.33203125" style="6"/>
  </cols>
  <sheetData>
    <row r="1" spans="2:8" ht="10.95" customHeight="1" x14ac:dyDescent="0.2">
      <c r="B1" s="5" t="s">
        <v>38</v>
      </c>
      <c r="C1" s="225" t="str">
        <f>IF(ISBLANK(Offertvergleich!$B1),"",Offertvergleich!$B1)</f>
        <v/>
      </c>
      <c r="D1" s="225"/>
      <c r="E1" s="302" t="s">
        <v>97</v>
      </c>
      <c r="F1" s="303"/>
      <c r="G1" s="303"/>
      <c r="H1" s="304"/>
    </row>
    <row r="2" spans="2:8" ht="10.95" customHeight="1" x14ac:dyDescent="0.2">
      <c r="B2" s="5" t="s">
        <v>39</v>
      </c>
      <c r="C2" s="225" t="str">
        <f>IF(ISBLANK(Offertvergleich!$B2),"",Offertvergleich!$B2)</f>
        <v/>
      </c>
      <c r="D2" s="225"/>
      <c r="E2" s="305" t="s">
        <v>88</v>
      </c>
      <c r="F2" s="306"/>
      <c r="G2" s="306"/>
      <c r="H2" s="307"/>
    </row>
    <row r="3" spans="2:8" ht="10.95" customHeight="1" x14ac:dyDescent="0.2">
      <c r="B3" s="5" t="s">
        <v>40</v>
      </c>
      <c r="C3" s="225" t="str">
        <f>IF(ISBLANK(Offertvergleich!$B3),"",Offertvergleich!$B3)</f>
        <v/>
      </c>
      <c r="D3" s="225"/>
      <c r="E3" s="305" t="s">
        <v>102</v>
      </c>
      <c r="F3" s="306"/>
      <c r="G3" s="306"/>
      <c r="H3" s="307"/>
    </row>
    <row r="4" spans="2:8" ht="10.95" customHeight="1" x14ac:dyDescent="0.2">
      <c r="B4" s="5"/>
      <c r="E4" s="305" t="s">
        <v>105</v>
      </c>
      <c r="F4" s="306"/>
      <c r="G4" s="306"/>
      <c r="H4" s="307"/>
    </row>
    <row r="5" spans="2:8" ht="10.95" customHeight="1" x14ac:dyDescent="0.2">
      <c r="B5" s="5"/>
      <c r="E5" s="305" t="s">
        <v>103</v>
      </c>
      <c r="F5" s="306"/>
      <c r="G5" s="306"/>
      <c r="H5" s="307"/>
    </row>
    <row r="6" spans="2:8" ht="10.95" customHeight="1" thickBot="1" x14ac:dyDescent="0.25">
      <c r="B6" s="5"/>
      <c r="E6" s="308" t="s">
        <v>104</v>
      </c>
      <c r="F6" s="309"/>
      <c r="G6" s="309"/>
      <c r="H6" s="310"/>
    </row>
    <row r="7" spans="2:8" ht="10.95" customHeight="1" x14ac:dyDescent="0.2">
      <c r="B7" s="5"/>
    </row>
    <row r="8" spans="2:8" ht="10.95" customHeight="1" x14ac:dyDescent="0.2">
      <c r="B8" s="28" t="s">
        <v>80</v>
      </c>
      <c r="C8" s="226" t="s">
        <v>131</v>
      </c>
      <c r="D8" s="226"/>
      <c r="F8" s="6"/>
      <c r="G8" s="6"/>
    </row>
    <row r="9" spans="2:8" ht="10.95" customHeight="1" x14ac:dyDescent="0.2">
      <c r="B9" s="5" t="s">
        <v>82</v>
      </c>
      <c r="C9" s="224"/>
      <c r="D9" s="224"/>
      <c r="F9" s="6"/>
      <c r="G9" s="6"/>
    </row>
    <row r="10" spans="2:8" ht="10.95" customHeight="1" x14ac:dyDescent="0.2">
      <c r="B10" s="5" t="s">
        <v>83</v>
      </c>
      <c r="C10" s="224"/>
      <c r="D10" s="224"/>
      <c r="F10" s="6"/>
      <c r="G10" s="6"/>
    </row>
    <row r="11" spans="2:8" ht="10.95" customHeight="1" x14ac:dyDescent="0.2">
      <c r="B11" s="5" t="s">
        <v>84</v>
      </c>
      <c r="C11" s="224"/>
      <c r="D11" s="224"/>
      <c r="F11" s="6"/>
      <c r="G11" s="6"/>
    </row>
    <row r="12" spans="2:8" ht="10.95" customHeight="1" x14ac:dyDescent="0.2">
      <c r="B12" s="5" t="s">
        <v>85</v>
      </c>
      <c r="C12" s="224"/>
      <c r="D12" s="224"/>
      <c r="F12" s="6"/>
      <c r="G12" s="6"/>
    </row>
    <row r="13" spans="2:8" ht="10.95" customHeight="1" x14ac:dyDescent="0.2">
      <c r="B13" s="5" t="s">
        <v>86</v>
      </c>
      <c r="C13" s="224"/>
      <c r="D13" s="224"/>
      <c r="F13" s="6"/>
      <c r="G13" s="6"/>
    </row>
    <row r="14" spans="2:8" ht="10.95" customHeight="1" x14ac:dyDescent="0.2">
      <c r="B14" s="5" t="s">
        <v>87</v>
      </c>
      <c r="C14" s="224"/>
      <c r="D14" s="224"/>
      <c r="E14" s="29"/>
      <c r="F14" s="29"/>
      <c r="G14" s="29"/>
      <c r="H14" s="29"/>
    </row>
    <row r="15" spans="2:8" ht="10.95" customHeight="1" x14ac:dyDescent="0.2">
      <c r="B15" s="5" t="s">
        <v>81</v>
      </c>
      <c r="C15" s="135"/>
      <c r="E15" s="29"/>
      <c r="F15" s="29"/>
      <c r="G15" s="29"/>
      <c r="H15" s="29"/>
    </row>
    <row r="16" spans="2:8" ht="10.95" customHeight="1" x14ac:dyDescent="0.2">
      <c r="C16" s="5"/>
    </row>
    <row r="17" spans="1:8" s="40" customFormat="1" ht="10.95" customHeight="1" x14ac:dyDescent="0.25">
      <c r="B17" s="35" t="s">
        <v>78</v>
      </c>
      <c r="C17" s="36" t="s">
        <v>75</v>
      </c>
      <c r="D17" s="37" t="s">
        <v>76</v>
      </c>
      <c r="E17" s="35" t="s">
        <v>73</v>
      </c>
      <c r="F17" s="38" t="s">
        <v>19</v>
      </c>
      <c r="G17" s="39" t="s">
        <v>18</v>
      </c>
      <c r="H17" s="37" t="s">
        <v>74</v>
      </c>
    </row>
    <row r="19" spans="1:8" s="311" customFormat="1" ht="10.95" customHeight="1" x14ac:dyDescent="0.25">
      <c r="A19" s="311">
        <v>1</v>
      </c>
      <c r="B19" s="133" t="str">
        <f>IF(ISBLANK(Offertvergleich!C$18),"",Offertvergleich!C$18)</f>
        <v>U1</v>
      </c>
      <c r="C19" s="130" t="s">
        <v>112</v>
      </c>
      <c r="D19" s="130"/>
      <c r="E19" s="131"/>
      <c r="F19" s="132" t="str">
        <f>IF(ISBLANK(G19),"",G19*$C$9)</f>
        <v/>
      </c>
      <c r="G19" s="312"/>
      <c r="H19" s="130"/>
    </row>
    <row r="20" spans="1:8" s="311" customFormat="1" ht="10.95" customHeight="1" x14ac:dyDescent="0.25">
      <c r="A20" s="311">
        <v>2</v>
      </c>
      <c r="B20" s="133" t="str">
        <f>IF(ISBLANK(Offertvergleich!F$18),"",Offertvergleich!F$18)</f>
        <v>U2</v>
      </c>
      <c r="C20" s="133" t="str">
        <f>IF(ISBLANK($C$19),"",$C$19)</f>
        <v>ZK-6 Bezeichnung</v>
      </c>
      <c r="D20" s="133" t="str">
        <f>IF(ISBLANK($D$19),"",$D$19)</f>
        <v/>
      </c>
      <c r="E20" s="133" t="str">
        <f>IF(ISBLANK($E$19),"",$E$19)</f>
        <v/>
      </c>
      <c r="F20" s="132" t="str">
        <f t="shared" ref="F20:F28" si="0">IF(ISBLANK(G20),"",G20*$C$9)</f>
        <v/>
      </c>
      <c r="G20" s="312"/>
      <c r="H20" s="130"/>
    </row>
    <row r="21" spans="1:8" s="311" customFormat="1" ht="10.95" customHeight="1" x14ac:dyDescent="0.25">
      <c r="A21" s="311">
        <v>3</v>
      </c>
      <c r="B21" s="133" t="str">
        <f>IF(ISBLANK(Offertvergleich!I$18),"",Offertvergleich!I$18)</f>
        <v>U3</v>
      </c>
      <c r="C21" s="133" t="str">
        <f t="shared" ref="C21:C28" si="1">IF(ISBLANK($C$19),"",$C$19)</f>
        <v>ZK-6 Bezeichnung</v>
      </c>
      <c r="D21" s="133" t="str">
        <f t="shared" ref="D21:D28" si="2">IF(ISBLANK($D$19),"",$D$19)</f>
        <v/>
      </c>
      <c r="E21" s="133" t="str">
        <f t="shared" ref="E21:E28" si="3">IF(ISBLANK($E$19),"",$E$19)</f>
        <v/>
      </c>
      <c r="F21" s="132" t="str">
        <f t="shared" si="0"/>
        <v/>
      </c>
      <c r="G21" s="312"/>
      <c r="H21" s="130"/>
    </row>
    <row r="22" spans="1:8" s="311" customFormat="1" ht="10.95" customHeight="1" x14ac:dyDescent="0.25">
      <c r="A22" s="311">
        <v>4</v>
      </c>
      <c r="B22" s="133" t="str">
        <f>IF(ISBLANK(Offertvergleich!L$18),"",Offertvergleich!L$18)</f>
        <v>U4</v>
      </c>
      <c r="C22" s="133" t="str">
        <f t="shared" si="1"/>
        <v>ZK-6 Bezeichnung</v>
      </c>
      <c r="D22" s="133" t="str">
        <f t="shared" si="2"/>
        <v/>
      </c>
      <c r="E22" s="133" t="str">
        <f t="shared" si="3"/>
        <v/>
      </c>
      <c r="F22" s="132" t="str">
        <f t="shared" si="0"/>
        <v/>
      </c>
      <c r="G22" s="312"/>
      <c r="H22" s="131"/>
    </row>
    <row r="23" spans="1:8" s="311" customFormat="1" ht="10.95" customHeight="1" x14ac:dyDescent="0.25">
      <c r="A23" s="311">
        <v>5</v>
      </c>
      <c r="B23" s="133" t="str">
        <f>IF(ISBLANK(Offertvergleich!O$18),"",Offertvergleich!O$18)</f>
        <v>U5</v>
      </c>
      <c r="C23" s="133" t="str">
        <f t="shared" si="1"/>
        <v>ZK-6 Bezeichnung</v>
      </c>
      <c r="D23" s="133" t="str">
        <f t="shared" si="2"/>
        <v/>
      </c>
      <c r="E23" s="133" t="str">
        <f t="shared" si="3"/>
        <v/>
      </c>
      <c r="F23" s="132" t="str">
        <f t="shared" si="0"/>
        <v/>
      </c>
      <c r="G23" s="312"/>
      <c r="H23" s="131"/>
    </row>
    <row r="24" spans="1:8" s="311" customFormat="1" ht="10.95" customHeight="1" x14ac:dyDescent="0.25">
      <c r="A24" s="311">
        <v>6</v>
      </c>
      <c r="B24" s="133" t="str">
        <f>IF(ISBLANK(Offertvergleich!T$18),"",Offertvergleich!T$18)</f>
        <v>U6</v>
      </c>
      <c r="C24" s="133" t="str">
        <f t="shared" si="1"/>
        <v>ZK-6 Bezeichnung</v>
      </c>
      <c r="D24" s="133" t="str">
        <f t="shared" si="2"/>
        <v/>
      </c>
      <c r="E24" s="133" t="str">
        <f t="shared" si="3"/>
        <v/>
      </c>
      <c r="F24" s="132" t="str">
        <f t="shared" si="0"/>
        <v/>
      </c>
      <c r="G24" s="312"/>
      <c r="H24" s="130"/>
    </row>
    <row r="25" spans="1:8" s="311" customFormat="1" ht="10.95" customHeight="1" x14ac:dyDescent="0.25">
      <c r="A25" s="311">
        <v>7</v>
      </c>
      <c r="B25" s="133" t="str">
        <f>IF(ISBLANK(Offertvergleich!W$18),"",Offertvergleich!W$18)</f>
        <v>U7</v>
      </c>
      <c r="C25" s="133" t="str">
        <f t="shared" si="1"/>
        <v>ZK-6 Bezeichnung</v>
      </c>
      <c r="D25" s="133" t="str">
        <f t="shared" si="2"/>
        <v/>
      </c>
      <c r="E25" s="133" t="str">
        <f t="shared" si="3"/>
        <v/>
      </c>
      <c r="F25" s="132" t="str">
        <f t="shared" si="0"/>
        <v/>
      </c>
      <c r="G25" s="312"/>
      <c r="H25" s="130"/>
    </row>
    <row r="26" spans="1:8" s="311" customFormat="1" ht="10.95" customHeight="1" x14ac:dyDescent="0.25">
      <c r="A26" s="311">
        <v>8</v>
      </c>
      <c r="B26" s="133" t="str">
        <f>IF(ISBLANK(Offertvergleich!Z$18),"",Offertvergleich!Z$18)</f>
        <v>U8</v>
      </c>
      <c r="C26" s="133" t="str">
        <f t="shared" si="1"/>
        <v>ZK-6 Bezeichnung</v>
      </c>
      <c r="D26" s="133" t="str">
        <f t="shared" si="2"/>
        <v/>
      </c>
      <c r="E26" s="133" t="str">
        <f t="shared" si="3"/>
        <v/>
      </c>
      <c r="F26" s="132" t="str">
        <f t="shared" si="0"/>
        <v/>
      </c>
      <c r="G26" s="312"/>
      <c r="H26" s="130"/>
    </row>
    <row r="27" spans="1:8" s="311" customFormat="1" ht="10.95" customHeight="1" x14ac:dyDescent="0.25">
      <c r="A27" s="311">
        <v>9</v>
      </c>
      <c r="B27" s="133" t="str">
        <f>IF(ISBLANK(Offertvergleich!AC$18),"",Offertvergleich!AC$18)</f>
        <v>U9</v>
      </c>
      <c r="C27" s="133" t="str">
        <f t="shared" si="1"/>
        <v>ZK-6 Bezeichnung</v>
      </c>
      <c r="D27" s="133" t="str">
        <f t="shared" si="2"/>
        <v/>
      </c>
      <c r="E27" s="133" t="str">
        <f t="shared" si="3"/>
        <v/>
      </c>
      <c r="F27" s="132" t="str">
        <f t="shared" si="0"/>
        <v/>
      </c>
      <c r="G27" s="312"/>
      <c r="H27" s="130"/>
    </row>
    <row r="28" spans="1:8" s="311" customFormat="1" ht="10.95" customHeight="1" x14ac:dyDescent="0.25">
      <c r="A28" s="311">
        <v>10</v>
      </c>
      <c r="B28" s="133" t="str">
        <f>IF(ISBLANK(Offertvergleich!AF$18),"",Offertvergleich!AF$18)</f>
        <v>U10</v>
      </c>
      <c r="C28" s="133" t="str">
        <f t="shared" si="1"/>
        <v>ZK-6 Bezeichnung</v>
      </c>
      <c r="D28" s="133" t="str">
        <f t="shared" si="2"/>
        <v/>
      </c>
      <c r="E28" s="133" t="str">
        <f t="shared" si="3"/>
        <v/>
      </c>
      <c r="F28" s="132" t="str">
        <f t="shared" si="0"/>
        <v/>
      </c>
      <c r="G28" s="312"/>
      <c r="H28" s="130"/>
    </row>
  </sheetData>
  <sheetProtection algorithmName="SHA-512" hashValue="HAlAOOTjIL00TufAjY8MGM5FHmKNXfVwiqTC9VsGkBkY9S95tmDLJsZM6X3YsYJoPXFr7SSe4Wpaunwpcm2nig==" saltValue="GXSSF6e/2vjAC59A0lLG3A==" spinCount="100000" sheet="1" objects="1" scenarios="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10 Unternehmen, V25-01 (Ersetzt: V24-02)&amp;C&amp;8ZK-6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6E1A-2BB8-45F4-AB8E-F04439985880}">
  <sheetPr codeName="Tabelle10">
    <tabColor rgb="FF7030A0"/>
  </sheetPr>
  <dimension ref="A1:H28"/>
  <sheetViews>
    <sheetView zoomScaleNormal="100" workbookViewId="0">
      <pane xSplit="2" ySplit="18" topLeftCell="C19" activePane="bottomRight" state="frozen"/>
      <selection pane="topRight" activeCell="C1" sqref="C1"/>
      <selection pane="bottomLeft" activeCell="A19" sqref="A19"/>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134" customWidth="1"/>
    <col min="7" max="7" width="7.6640625" style="115" customWidth="1"/>
    <col min="8" max="8" width="65.6640625" style="6" customWidth="1"/>
    <col min="9" max="16384" width="11.33203125" style="6"/>
  </cols>
  <sheetData>
    <row r="1" spans="2:8" ht="10.95" customHeight="1" x14ac:dyDescent="0.2">
      <c r="B1" s="5" t="s">
        <v>38</v>
      </c>
      <c r="C1" s="225" t="str">
        <f>IF(ISBLANK(Offertvergleich!$B1),"",Offertvergleich!$B1)</f>
        <v/>
      </c>
      <c r="D1" s="225"/>
      <c r="E1" s="302" t="s">
        <v>97</v>
      </c>
      <c r="F1" s="303"/>
      <c r="G1" s="303"/>
      <c r="H1" s="304"/>
    </row>
    <row r="2" spans="2:8" ht="10.95" customHeight="1" x14ac:dyDescent="0.2">
      <c r="B2" s="5" t="s">
        <v>39</v>
      </c>
      <c r="C2" s="225" t="str">
        <f>IF(ISBLANK(Offertvergleich!$B2),"",Offertvergleich!$B2)</f>
        <v/>
      </c>
      <c r="D2" s="225"/>
      <c r="E2" s="305" t="s">
        <v>88</v>
      </c>
      <c r="F2" s="306"/>
      <c r="G2" s="306"/>
      <c r="H2" s="307"/>
    </row>
    <row r="3" spans="2:8" ht="10.95" customHeight="1" x14ac:dyDescent="0.2">
      <c r="B3" s="5" t="s">
        <v>40</v>
      </c>
      <c r="C3" s="225" t="str">
        <f>IF(ISBLANK(Offertvergleich!$B3),"",Offertvergleich!$B3)</f>
        <v/>
      </c>
      <c r="D3" s="225"/>
      <c r="E3" s="305" t="s">
        <v>102</v>
      </c>
      <c r="F3" s="306"/>
      <c r="G3" s="306"/>
      <c r="H3" s="307"/>
    </row>
    <row r="4" spans="2:8" ht="10.95" customHeight="1" x14ac:dyDescent="0.2">
      <c r="B4" s="5"/>
      <c r="E4" s="305" t="s">
        <v>105</v>
      </c>
      <c r="F4" s="306"/>
      <c r="G4" s="306"/>
      <c r="H4" s="307"/>
    </row>
    <row r="5" spans="2:8" ht="10.95" customHeight="1" x14ac:dyDescent="0.2">
      <c r="B5" s="5"/>
      <c r="E5" s="305" t="s">
        <v>103</v>
      </c>
      <c r="F5" s="306"/>
      <c r="G5" s="306"/>
      <c r="H5" s="307"/>
    </row>
    <row r="6" spans="2:8" ht="10.95" customHeight="1" thickBot="1" x14ac:dyDescent="0.25">
      <c r="B6" s="5"/>
      <c r="E6" s="308" t="s">
        <v>104</v>
      </c>
      <c r="F6" s="309"/>
      <c r="G6" s="309"/>
      <c r="H6" s="310"/>
    </row>
    <row r="7" spans="2:8" ht="10.95" customHeight="1" x14ac:dyDescent="0.2">
      <c r="B7" s="5"/>
    </row>
    <row r="8" spans="2:8" ht="10.95" customHeight="1" x14ac:dyDescent="0.2">
      <c r="B8" s="28" t="s">
        <v>80</v>
      </c>
      <c r="C8" s="226" t="s">
        <v>132</v>
      </c>
      <c r="D8" s="226"/>
      <c r="F8" s="6"/>
      <c r="G8" s="6"/>
    </row>
    <row r="9" spans="2:8" ht="10.95" customHeight="1" x14ac:dyDescent="0.2">
      <c r="B9" s="5" t="s">
        <v>82</v>
      </c>
      <c r="C9" s="224"/>
      <c r="D9" s="224"/>
      <c r="F9" s="6"/>
      <c r="G9" s="6"/>
    </row>
    <row r="10" spans="2:8" ht="10.95" customHeight="1" x14ac:dyDescent="0.2">
      <c r="B10" s="5" t="s">
        <v>83</v>
      </c>
      <c r="C10" s="224"/>
      <c r="D10" s="224"/>
      <c r="F10" s="6"/>
      <c r="G10" s="6"/>
    </row>
    <row r="11" spans="2:8" ht="10.95" customHeight="1" x14ac:dyDescent="0.2">
      <c r="B11" s="5" t="s">
        <v>84</v>
      </c>
      <c r="C11" s="224"/>
      <c r="D11" s="224"/>
      <c r="F11" s="6"/>
      <c r="G11" s="6"/>
    </row>
    <row r="12" spans="2:8" ht="10.95" customHeight="1" x14ac:dyDescent="0.2">
      <c r="B12" s="5" t="s">
        <v>85</v>
      </c>
      <c r="C12" s="224"/>
      <c r="D12" s="224"/>
      <c r="F12" s="6"/>
      <c r="G12" s="6"/>
    </row>
    <row r="13" spans="2:8" ht="10.95" customHeight="1" x14ac:dyDescent="0.2">
      <c r="B13" s="5" t="s">
        <v>86</v>
      </c>
      <c r="C13" s="224"/>
      <c r="D13" s="224"/>
      <c r="F13" s="6"/>
      <c r="G13" s="6"/>
    </row>
    <row r="14" spans="2:8" ht="10.95" customHeight="1" x14ac:dyDescent="0.2">
      <c r="B14" s="5" t="s">
        <v>87</v>
      </c>
      <c r="C14" s="224"/>
      <c r="D14" s="224"/>
      <c r="E14" s="29"/>
      <c r="F14" s="29"/>
      <c r="G14" s="29"/>
      <c r="H14" s="29"/>
    </row>
    <row r="15" spans="2:8" ht="10.95" customHeight="1" x14ac:dyDescent="0.2">
      <c r="B15" s="5" t="s">
        <v>81</v>
      </c>
      <c r="C15" s="135"/>
      <c r="E15" s="29"/>
      <c r="F15" s="29"/>
      <c r="G15" s="29"/>
      <c r="H15" s="29"/>
    </row>
    <row r="16" spans="2:8" ht="10.95" customHeight="1" x14ac:dyDescent="0.2">
      <c r="C16" s="5"/>
    </row>
    <row r="17" spans="1:8" s="40" customFormat="1" ht="10.95" customHeight="1" x14ac:dyDescent="0.25">
      <c r="B17" s="35" t="s">
        <v>78</v>
      </c>
      <c r="C17" s="36" t="s">
        <v>75</v>
      </c>
      <c r="D17" s="37" t="s">
        <v>76</v>
      </c>
      <c r="E17" s="35" t="s">
        <v>73</v>
      </c>
      <c r="F17" s="38" t="s">
        <v>19</v>
      </c>
      <c r="G17" s="39" t="s">
        <v>18</v>
      </c>
      <c r="H17" s="37" t="s">
        <v>74</v>
      </c>
    </row>
    <row r="19" spans="1:8" s="311" customFormat="1" ht="10.95" customHeight="1" x14ac:dyDescent="0.25">
      <c r="A19" s="311">
        <v>1</v>
      </c>
      <c r="B19" s="133" t="str">
        <f>IF(ISBLANK(Offertvergleich!C$18),"",Offertvergleich!C$18)</f>
        <v>U1</v>
      </c>
      <c r="C19" s="130" t="s">
        <v>113</v>
      </c>
      <c r="D19" s="130"/>
      <c r="E19" s="131"/>
      <c r="F19" s="132" t="str">
        <f>IF(ISBLANK(G19),"",G19*$C$9)</f>
        <v/>
      </c>
      <c r="G19" s="312"/>
      <c r="H19" s="130"/>
    </row>
    <row r="20" spans="1:8" s="311" customFormat="1" ht="10.95" customHeight="1" x14ac:dyDescent="0.25">
      <c r="A20" s="311">
        <v>2</v>
      </c>
      <c r="B20" s="133" t="str">
        <f>IF(ISBLANK(Offertvergleich!F$18),"",Offertvergleich!F$18)</f>
        <v>U2</v>
      </c>
      <c r="C20" s="133" t="str">
        <f>IF(ISBLANK($C$19),"",$C$19)</f>
        <v>ZK-7 Bezeichnung</v>
      </c>
      <c r="D20" s="133" t="str">
        <f>IF(ISBLANK($D$19),"",$D$19)</f>
        <v/>
      </c>
      <c r="E20" s="133" t="str">
        <f>IF(ISBLANK($E$19),"",$E$19)</f>
        <v/>
      </c>
      <c r="F20" s="132" t="str">
        <f t="shared" ref="F20:F28" si="0">IF(ISBLANK(G20),"",G20*$C$9)</f>
        <v/>
      </c>
      <c r="G20" s="312"/>
      <c r="H20" s="130"/>
    </row>
    <row r="21" spans="1:8" s="311" customFormat="1" ht="10.95" customHeight="1" x14ac:dyDescent="0.25">
      <c r="A21" s="311">
        <v>3</v>
      </c>
      <c r="B21" s="133" t="str">
        <f>IF(ISBLANK(Offertvergleich!I$18),"",Offertvergleich!I$18)</f>
        <v>U3</v>
      </c>
      <c r="C21" s="133" t="str">
        <f t="shared" ref="C21:C28" si="1">IF(ISBLANK($C$19),"",$C$19)</f>
        <v>ZK-7 Bezeichnung</v>
      </c>
      <c r="D21" s="133" t="str">
        <f t="shared" ref="D21:D28" si="2">IF(ISBLANK($D$19),"",$D$19)</f>
        <v/>
      </c>
      <c r="E21" s="133" t="str">
        <f t="shared" ref="E21:E28" si="3">IF(ISBLANK($E$19),"",$E$19)</f>
        <v/>
      </c>
      <c r="F21" s="132" t="str">
        <f t="shared" si="0"/>
        <v/>
      </c>
      <c r="G21" s="312"/>
      <c r="H21" s="130"/>
    </row>
    <row r="22" spans="1:8" s="311" customFormat="1" ht="10.95" customHeight="1" x14ac:dyDescent="0.25">
      <c r="A22" s="311">
        <v>4</v>
      </c>
      <c r="B22" s="133" t="str">
        <f>IF(ISBLANK(Offertvergleich!L$18),"",Offertvergleich!L$18)</f>
        <v>U4</v>
      </c>
      <c r="C22" s="133" t="str">
        <f t="shared" si="1"/>
        <v>ZK-7 Bezeichnung</v>
      </c>
      <c r="D22" s="133" t="str">
        <f t="shared" si="2"/>
        <v/>
      </c>
      <c r="E22" s="133" t="str">
        <f t="shared" si="3"/>
        <v/>
      </c>
      <c r="F22" s="132" t="str">
        <f t="shared" si="0"/>
        <v/>
      </c>
      <c r="G22" s="312"/>
      <c r="H22" s="131"/>
    </row>
    <row r="23" spans="1:8" s="311" customFormat="1" ht="10.95" customHeight="1" x14ac:dyDescent="0.25">
      <c r="A23" s="311">
        <v>5</v>
      </c>
      <c r="B23" s="133" t="str">
        <f>IF(ISBLANK(Offertvergleich!O$18),"",Offertvergleich!O$18)</f>
        <v>U5</v>
      </c>
      <c r="C23" s="133" t="str">
        <f t="shared" si="1"/>
        <v>ZK-7 Bezeichnung</v>
      </c>
      <c r="D23" s="133" t="str">
        <f t="shared" si="2"/>
        <v/>
      </c>
      <c r="E23" s="133" t="str">
        <f t="shared" si="3"/>
        <v/>
      </c>
      <c r="F23" s="132" t="str">
        <f t="shared" si="0"/>
        <v/>
      </c>
      <c r="G23" s="312"/>
      <c r="H23" s="131"/>
    </row>
    <row r="24" spans="1:8" s="311" customFormat="1" ht="10.95" customHeight="1" x14ac:dyDescent="0.25">
      <c r="A24" s="311">
        <v>6</v>
      </c>
      <c r="B24" s="133" t="str">
        <f>IF(ISBLANK(Offertvergleich!T$18),"",Offertvergleich!T$18)</f>
        <v>U6</v>
      </c>
      <c r="C24" s="133" t="str">
        <f t="shared" si="1"/>
        <v>ZK-7 Bezeichnung</v>
      </c>
      <c r="D24" s="133" t="str">
        <f t="shared" si="2"/>
        <v/>
      </c>
      <c r="E24" s="133" t="str">
        <f t="shared" si="3"/>
        <v/>
      </c>
      <c r="F24" s="132" t="str">
        <f t="shared" si="0"/>
        <v/>
      </c>
      <c r="G24" s="312"/>
      <c r="H24" s="130"/>
    </row>
    <row r="25" spans="1:8" s="311" customFormat="1" ht="10.95" customHeight="1" x14ac:dyDescent="0.25">
      <c r="A25" s="311">
        <v>7</v>
      </c>
      <c r="B25" s="133" t="str">
        <f>IF(ISBLANK(Offertvergleich!W$18),"",Offertvergleich!W$18)</f>
        <v>U7</v>
      </c>
      <c r="C25" s="133" t="str">
        <f t="shared" si="1"/>
        <v>ZK-7 Bezeichnung</v>
      </c>
      <c r="D25" s="133" t="str">
        <f t="shared" si="2"/>
        <v/>
      </c>
      <c r="E25" s="133" t="str">
        <f t="shared" si="3"/>
        <v/>
      </c>
      <c r="F25" s="132" t="str">
        <f t="shared" si="0"/>
        <v/>
      </c>
      <c r="G25" s="312"/>
      <c r="H25" s="130"/>
    </row>
    <row r="26" spans="1:8" s="311" customFormat="1" ht="10.95" customHeight="1" x14ac:dyDescent="0.25">
      <c r="A26" s="311">
        <v>8</v>
      </c>
      <c r="B26" s="133" t="str">
        <f>IF(ISBLANK(Offertvergleich!Z$18),"",Offertvergleich!Z$18)</f>
        <v>U8</v>
      </c>
      <c r="C26" s="133" t="str">
        <f t="shared" si="1"/>
        <v>ZK-7 Bezeichnung</v>
      </c>
      <c r="D26" s="133" t="str">
        <f t="shared" si="2"/>
        <v/>
      </c>
      <c r="E26" s="133" t="str">
        <f t="shared" si="3"/>
        <v/>
      </c>
      <c r="F26" s="132" t="str">
        <f t="shared" si="0"/>
        <v/>
      </c>
      <c r="G26" s="312"/>
      <c r="H26" s="130"/>
    </row>
    <row r="27" spans="1:8" s="311" customFormat="1" ht="10.95" customHeight="1" x14ac:dyDescent="0.25">
      <c r="A27" s="311">
        <v>9</v>
      </c>
      <c r="B27" s="133" t="str">
        <f>IF(ISBLANK(Offertvergleich!AC$18),"",Offertvergleich!AC$18)</f>
        <v>U9</v>
      </c>
      <c r="C27" s="133" t="str">
        <f t="shared" si="1"/>
        <v>ZK-7 Bezeichnung</v>
      </c>
      <c r="D27" s="133" t="str">
        <f t="shared" si="2"/>
        <v/>
      </c>
      <c r="E27" s="133" t="str">
        <f t="shared" si="3"/>
        <v/>
      </c>
      <c r="F27" s="132" t="str">
        <f t="shared" si="0"/>
        <v/>
      </c>
      <c r="G27" s="312"/>
      <c r="H27" s="130"/>
    </row>
    <row r="28" spans="1:8" s="311" customFormat="1" ht="10.95" customHeight="1" x14ac:dyDescent="0.25">
      <c r="A28" s="311">
        <v>10</v>
      </c>
      <c r="B28" s="133" t="str">
        <f>IF(ISBLANK(Offertvergleich!AF$18),"",Offertvergleich!AF$18)</f>
        <v>U10</v>
      </c>
      <c r="C28" s="133" t="str">
        <f t="shared" si="1"/>
        <v>ZK-7 Bezeichnung</v>
      </c>
      <c r="D28" s="133" t="str">
        <f t="shared" si="2"/>
        <v/>
      </c>
      <c r="E28" s="133" t="str">
        <f t="shared" si="3"/>
        <v/>
      </c>
      <c r="F28" s="132" t="str">
        <f t="shared" si="0"/>
        <v/>
      </c>
      <c r="G28" s="312"/>
      <c r="H28" s="130"/>
    </row>
  </sheetData>
  <sheetProtection algorithmName="SHA-512" hashValue="vA/iBV7lzdddEnwt3XsvEPF8ZW7xiwXZWgXDLmPO52FdQwVRfuD4MdohkNpcNrT5MkT8iZTZNo5j+9hKcVzLlw==" saltValue="dJjOkAvV2xED21fjaqPGJQ==" spinCount="100000" sheet="1" objects="1" scenarios="1" formatRows="0"/>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3" orientation="landscape" r:id="rId1"/>
  <headerFooter>
    <oddFooter>&amp;L&amp;8Bewertungsformular 10 Unternehmen, V25-01 (Ersetzt: V24-02)&amp;C&amp;8ZK-7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121E-AEC3-4E5E-8BD2-7662DD47E725}">
  <sheetPr codeName="Tabelle11"/>
  <dimension ref="A2:P19"/>
  <sheetViews>
    <sheetView workbookViewId="0">
      <selection sqref="A1:XFD1048576"/>
    </sheetView>
  </sheetViews>
  <sheetFormatPr baseColWidth="10" defaultRowHeight="13.2" x14ac:dyDescent="0.25"/>
  <sheetData>
    <row r="2" spans="1:16" x14ac:dyDescent="0.25">
      <c r="A2">
        <v>1</v>
      </c>
      <c r="B2">
        <f>RANK(A2,$A$2:$A$10,0)</f>
        <v>6</v>
      </c>
    </row>
    <row r="3" spans="1:16" x14ac:dyDescent="0.25">
      <c r="A3">
        <v>-0.4</v>
      </c>
      <c r="B3">
        <f t="shared" ref="B3:B11" si="0">RANK(A3,$A$2:$A$10,0)</f>
        <v>7</v>
      </c>
    </row>
    <row r="4" spans="1:16" x14ac:dyDescent="0.25">
      <c r="A4">
        <v>-0.5</v>
      </c>
      <c r="B4">
        <f t="shared" si="0"/>
        <v>8</v>
      </c>
    </row>
    <row r="5" spans="1:16" x14ac:dyDescent="0.25">
      <c r="A5">
        <v>4</v>
      </c>
      <c r="B5">
        <f t="shared" si="0"/>
        <v>5</v>
      </c>
    </row>
    <row r="6" spans="1:16" x14ac:dyDescent="0.25">
      <c r="A6">
        <v>-1</v>
      </c>
      <c r="B6">
        <f t="shared" si="0"/>
        <v>9</v>
      </c>
      <c r="C6" t="s">
        <v>55</v>
      </c>
    </row>
    <row r="7" spans="1:16" x14ac:dyDescent="0.25">
      <c r="A7">
        <v>6</v>
      </c>
      <c r="B7">
        <f t="shared" si="0"/>
        <v>4</v>
      </c>
    </row>
    <row r="8" spans="1:16" x14ac:dyDescent="0.25">
      <c r="A8">
        <v>7</v>
      </c>
      <c r="B8">
        <f t="shared" si="0"/>
        <v>3</v>
      </c>
    </row>
    <row r="9" spans="1:16" x14ac:dyDescent="0.25">
      <c r="A9">
        <v>8</v>
      </c>
      <c r="B9">
        <f t="shared" si="0"/>
        <v>2</v>
      </c>
      <c r="L9" t="s">
        <v>56</v>
      </c>
    </row>
    <row r="10" spans="1:16" x14ac:dyDescent="0.25">
      <c r="A10">
        <v>9</v>
      </c>
      <c r="B10">
        <f t="shared" si="0"/>
        <v>1</v>
      </c>
    </row>
    <row r="11" spans="1:16" x14ac:dyDescent="0.25">
      <c r="A11">
        <v>0</v>
      </c>
      <c r="B11" t="e">
        <f t="shared" si="0"/>
        <v>#N/A</v>
      </c>
    </row>
    <row r="14" spans="1:16" x14ac:dyDescent="0.25">
      <c r="L14" s="4">
        <v>0</v>
      </c>
      <c r="M14">
        <v>0</v>
      </c>
      <c r="N14">
        <v>0</v>
      </c>
      <c r="O14">
        <v>0</v>
      </c>
      <c r="P14">
        <v>0</v>
      </c>
    </row>
    <row r="15" spans="1:16" x14ac:dyDescent="0.25">
      <c r="L15" s="4">
        <v>0</v>
      </c>
      <c r="M15">
        <v>0</v>
      </c>
      <c r="N15">
        <v>0</v>
      </c>
      <c r="O15">
        <v>0</v>
      </c>
      <c r="P15">
        <v>0</v>
      </c>
    </row>
    <row r="16" spans="1:16" x14ac:dyDescent="0.25">
      <c r="L16" s="4">
        <v>0</v>
      </c>
      <c r="M16">
        <v>0</v>
      </c>
      <c r="N16">
        <v>0</v>
      </c>
      <c r="O16">
        <v>0</v>
      </c>
      <c r="P16">
        <v>0</v>
      </c>
    </row>
    <row r="18" spans="2:16" x14ac:dyDescent="0.25">
      <c r="B18" s="1">
        <v>4.4000000000000004</v>
      </c>
      <c r="C18" s="1">
        <v>-1.6E-2</v>
      </c>
      <c r="D18" s="1">
        <v>0.34399999999999997</v>
      </c>
      <c r="E18" s="1">
        <v>-1.536</v>
      </c>
      <c r="F18" s="1">
        <v>-1.5960000000000001</v>
      </c>
      <c r="G18" s="1">
        <v>-2.0249999999999999</v>
      </c>
      <c r="H18" s="1">
        <v>-3.0590000000000002</v>
      </c>
      <c r="I18" s="1">
        <v>-3.0960000000000001</v>
      </c>
      <c r="J18" s="1">
        <v>-4.6340000000000003</v>
      </c>
      <c r="K18" s="1">
        <v>-8.2360000000000007</v>
      </c>
      <c r="L18" s="3">
        <f>SUM(L14:L17)</f>
        <v>0</v>
      </c>
      <c r="M18" s="3">
        <f>SUM(M14:M17)</f>
        <v>0</v>
      </c>
      <c r="N18" s="3">
        <f>SUM(N14:N17)</f>
        <v>0</v>
      </c>
      <c r="O18" s="3">
        <f>SUM(O14:O17)</f>
        <v>0</v>
      </c>
      <c r="P18" s="3">
        <f>SUM(P14:P17)</f>
        <v>0</v>
      </c>
    </row>
    <row r="19" spans="2:16" x14ac:dyDescent="0.25">
      <c r="B19" s="2">
        <f t="shared" ref="B19:K19" si="1">RANK(B18,$B18:$P18,0)</f>
        <v>1</v>
      </c>
      <c r="C19" s="2">
        <f t="shared" si="1"/>
        <v>8</v>
      </c>
      <c r="D19" s="2">
        <f t="shared" si="1"/>
        <v>2</v>
      </c>
      <c r="E19" s="2">
        <f t="shared" si="1"/>
        <v>9</v>
      </c>
      <c r="F19" s="2">
        <f t="shared" si="1"/>
        <v>10</v>
      </c>
      <c r="G19" s="2">
        <f t="shared" si="1"/>
        <v>11</v>
      </c>
      <c r="H19" s="2">
        <f t="shared" si="1"/>
        <v>12</v>
      </c>
      <c r="I19" s="2">
        <f t="shared" si="1"/>
        <v>13</v>
      </c>
      <c r="J19" s="2">
        <f t="shared" si="1"/>
        <v>14</v>
      </c>
      <c r="K19" s="2">
        <f t="shared" si="1"/>
        <v>15</v>
      </c>
      <c r="L19" s="2">
        <f>RANK(L18&lt;&gt;0,$B18:$P18,0)</f>
        <v>3</v>
      </c>
      <c r="M19" s="2">
        <f>RANK(M18&lt;&gt;0,$B18:$P18,0)</f>
        <v>3</v>
      </c>
      <c r="N19" s="2">
        <f>RANK(N18&lt;&gt;0,$B18:$P18,0)</f>
        <v>3</v>
      </c>
      <c r="O19" s="2">
        <f>RANK(O18&lt;&gt;0,$B18:$P18,0)</f>
        <v>3</v>
      </c>
      <c r="P19" s="2">
        <f>RANK(P18&lt;&gt;0,$B18:$P18,0)</f>
        <v>3</v>
      </c>
    </row>
  </sheetData>
  <sheetProtection algorithmName="SHA-512" hashValue="4yFcMXRNzO+QGA35AMJC9wiYbx+cFKUOTIBLs7MbPPdj7g9AQwxBTB3ICYhDuMMUFD7z8sUiUQAAe3R1rCei3Q==" saltValue="1OQ8sNJoOSXn9ibxklwkC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FE4A0-C5EB-48B0-8C9F-72530C16C58F}">
  <dimension ref="A1:D26"/>
  <sheetViews>
    <sheetView workbookViewId="0">
      <selection activeCell="A28" sqref="A28"/>
    </sheetView>
  </sheetViews>
  <sheetFormatPr baseColWidth="10" defaultColWidth="11.5546875" defaultRowHeight="13.2" x14ac:dyDescent="0.25"/>
  <cols>
    <col min="1" max="1" width="24.77734375" style="41" customWidth="1"/>
    <col min="2" max="2" width="84.77734375" style="41" customWidth="1"/>
    <col min="3" max="3" width="12.77734375" style="41" customWidth="1"/>
    <col min="4" max="16384" width="11.5546875" style="41"/>
  </cols>
  <sheetData>
    <row r="1" spans="1:4" x14ac:dyDescent="0.25">
      <c r="A1" s="41" t="s">
        <v>159</v>
      </c>
      <c r="B1" s="41" t="s">
        <v>160</v>
      </c>
      <c r="C1" s="41" t="s">
        <v>161</v>
      </c>
    </row>
    <row r="3" spans="1:4" x14ac:dyDescent="0.25">
      <c r="A3" s="41" t="s">
        <v>115</v>
      </c>
      <c r="B3" s="41" t="s">
        <v>162</v>
      </c>
      <c r="C3" s="63">
        <v>44991</v>
      </c>
      <c r="D3" s="41" t="s">
        <v>173</v>
      </c>
    </row>
    <row r="5" spans="1:4" x14ac:dyDescent="0.25">
      <c r="A5" s="41" t="s">
        <v>163</v>
      </c>
      <c r="B5" s="41" t="s">
        <v>164</v>
      </c>
      <c r="C5" s="63">
        <v>45068</v>
      </c>
      <c r="D5" s="41" t="s">
        <v>173</v>
      </c>
    </row>
    <row r="6" spans="1:4" x14ac:dyDescent="0.25">
      <c r="A6" s="41" t="s">
        <v>165</v>
      </c>
      <c r="B6" s="41" t="s">
        <v>166</v>
      </c>
      <c r="C6" s="63">
        <v>45068</v>
      </c>
      <c r="D6" s="41" t="s">
        <v>173</v>
      </c>
    </row>
    <row r="7" spans="1:4" x14ac:dyDescent="0.25">
      <c r="B7" s="41" t="s">
        <v>167</v>
      </c>
      <c r="C7" s="63">
        <v>45068</v>
      </c>
      <c r="D7" s="41" t="s">
        <v>173</v>
      </c>
    </row>
    <row r="9" spans="1:4" x14ac:dyDescent="0.25">
      <c r="A9" s="41" t="s">
        <v>115</v>
      </c>
      <c r="B9" s="41" t="s">
        <v>168</v>
      </c>
      <c r="C9" s="63">
        <v>45197</v>
      </c>
      <c r="D9" s="41" t="s">
        <v>173</v>
      </c>
    </row>
    <row r="10" spans="1:4" x14ac:dyDescent="0.25">
      <c r="A10" s="41" t="s">
        <v>115</v>
      </c>
      <c r="B10" s="41" t="s">
        <v>169</v>
      </c>
      <c r="C10" s="63">
        <v>45197</v>
      </c>
      <c r="D10" s="41" t="s">
        <v>173</v>
      </c>
    </row>
    <row r="11" spans="1:4" x14ac:dyDescent="0.25">
      <c r="A11" s="41" t="s">
        <v>115</v>
      </c>
      <c r="B11" s="41" t="s">
        <v>170</v>
      </c>
      <c r="C11" s="63">
        <v>45197</v>
      </c>
      <c r="D11" s="41" t="s">
        <v>173</v>
      </c>
    </row>
    <row r="12" spans="1:4" x14ac:dyDescent="0.25">
      <c r="A12" s="41" t="s">
        <v>171</v>
      </c>
      <c r="B12" s="41" t="s">
        <v>172</v>
      </c>
      <c r="C12" s="63">
        <v>45197</v>
      </c>
      <c r="D12" s="41" t="s">
        <v>173</v>
      </c>
    </row>
    <row r="14" spans="1:4" x14ac:dyDescent="0.25">
      <c r="A14" s="41" t="s">
        <v>178</v>
      </c>
      <c r="B14" s="41" t="s">
        <v>179</v>
      </c>
      <c r="C14" s="63">
        <v>45349</v>
      </c>
      <c r="D14" s="41" t="s">
        <v>173</v>
      </c>
    </row>
    <row r="16" spans="1:4" x14ac:dyDescent="0.25">
      <c r="A16" s="41" t="s">
        <v>174</v>
      </c>
      <c r="B16" s="41" t="s">
        <v>175</v>
      </c>
      <c r="C16" s="63">
        <v>45349</v>
      </c>
      <c r="D16" s="41" t="s">
        <v>173</v>
      </c>
    </row>
    <row r="18" spans="1:4" x14ac:dyDescent="0.25">
      <c r="A18" t="s">
        <v>182</v>
      </c>
      <c r="B18" t="s">
        <v>183</v>
      </c>
      <c r="C18" s="64">
        <v>45448</v>
      </c>
      <c r="D18" s="41" t="s">
        <v>173</v>
      </c>
    </row>
    <row r="20" spans="1:4" x14ac:dyDescent="0.25">
      <c r="A20" t="s">
        <v>186</v>
      </c>
      <c r="B20" s="41" t="s">
        <v>184</v>
      </c>
      <c r="C20" s="63">
        <v>45671</v>
      </c>
      <c r="D20" s="41" t="s">
        <v>173</v>
      </c>
    </row>
    <row r="21" spans="1:4" x14ac:dyDescent="0.25">
      <c r="A21" t="s">
        <v>187</v>
      </c>
      <c r="B21" s="41" t="s">
        <v>184</v>
      </c>
      <c r="C21" s="63">
        <v>45671</v>
      </c>
      <c r="D21" s="41" t="s">
        <v>173</v>
      </c>
    </row>
    <row r="22" spans="1:4" x14ac:dyDescent="0.25">
      <c r="A22" t="s">
        <v>171</v>
      </c>
      <c r="B22" s="41" t="s">
        <v>185</v>
      </c>
      <c r="C22" s="63">
        <v>45671</v>
      </c>
      <c r="D22" s="41" t="s">
        <v>173</v>
      </c>
    </row>
    <row r="24" spans="1:4" x14ac:dyDescent="0.25">
      <c r="A24" s="41" t="s">
        <v>178</v>
      </c>
      <c r="B24" s="41" t="s">
        <v>179</v>
      </c>
      <c r="C24" s="63">
        <v>45720</v>
      </c>
      <c r="D24" s="41" t="s">
        <v>173</v>
      </c>
    </row>
    <row r="25" spans="1:4" x14ac:dyDescent="0.25">
      <c r="A25" s="41" t="s">
        <v>174</v>
      </c>
      <c r="B25" s="41" t="s">
        <v>175</v>
      </c>
      <c r="C25" s="63">
        <v>45720</v>
      </c>
      <c r="D25" s="41" t="s">
        <v>173</v>
      </c>
    </row>
    <row r="26" spans="1:4" x14ac:dyDescent="0.25">
      <c r="A26" s="41" t="s">
        <v>243</v>
      </c>
      <c r="C26" s="63">
        <v>45721</v>
      </c>
      <c r="D26" s="41" t="s">
        <v>173</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2DE9-E152-4C58-9A29-C05FA05FE1BE}">
  <sheetPr codeName="Tabelle2">
    <tabColor theme="8" tint="0.39997558519241921"/>
  </sheetPr>
  <dimension ref="A1:AI77"/>
  <sheetViews>
    <sheetView showGridLines="0" tabSelected="1" zoomScaleNormal="100" zoomScalePageLayoutView="70" workbookViewId="0">
      <pane ySplit="18" topLeftCell="A19" activePane="bottomLeft" state="frozen"/>
      <selection pane="bottomLeft"/>
    </sheetView>
  </sheetViews>
  <sheetFormatPr baseColWidth="10" defaultColWidth="11.33203125" defaultRowHeight="10.95" customHeight="1" outlineLevelRow="1" x14ac:dyDescent="0.25"/>
  <cols>
    <col min="1" max="1" width="25.6640625" style="78" customWidth="1"/>
    <col min="2" max="2" width="8.6640625" style="78" customWidth="1"/>
    <col min="3" max="4" width="12.6640625" style="78" customWidth="1"/>
    <col min="5" max="5" width="12.6640625" style="81" customWidth="1"/>
    <col min="6" max="17" width="12.6640625" style="78" customWidth="1"/>
    <col min="18" max="18" width="25.6640625" style="78" customWidth="1"/>
    <col min="19" max="19" width="8.6640625" style="78" customWidth="1"/>
    <col min="20" max="34" width="12.6640625" style="78" customWidth="1"/>
    <col min="35" max="16384" width="11.33203125" style="78"/>
  </cols>
  <sheetData>
    <row r="1" spans="1:34" ht="10.95" customHeight="1" outlineLevel="1" x14ac:dyDescent="0.25">
      <c r="A1" s="5" t="s">
        <v>38</v>
      </c>
      <c r="B1" s="162"/>
      <c r="C1" s="180"/>
      <c r="D1" s="180"/>
      <c r="E1" s="180"/>
      <c r="G1" s="233" t="s">
        <v>95</v>
      </c>
      <c r="H1" s="266"/>
      <c r="I1" s="266"/>
      <c r="J1" s="267"/>
      <c r="L1" s="78" t="s">
        <v>31</v>
      </c>
      <c r="R1" s="78" t="str">
        <f>$A$1</f>
        <v>Objekt</v>
      </c>
      <c r="S1" s="195" t="str">
        <f>IF(ISBLANK($B1),"",$B1)</f>
        <v/>
      </c>
      <c r="T1" s="177"/>
      <c r="U1" s="177"/>
      <c r="V1" s="177"/>
    </row>
    <row r="2" spans="1:34" ht="10.95" customHeight="1" outlineLevel="1" x14ac:dyDescent="0.25">
      <c r="A2" s="5" t="s">
        <v>39</v>
      </c>
      <c r="B2" s="162"/>
      <c r="C2" s="180"/>
      <c r="D2" s="180"/>
      <c r="E2" s="180"/>
      <c r="G2" s="234" t="s">
        <v>122</v>
      </c>
      <c r="H2" s="268"/>
      <c r="I2" s="268"/>
      <c r="J2" s="269"/>
      <c r="L2" s="78" t="s">
        <v>48</v>
      </c>
      <c r="P2" s="28" t="s">
        <v>41</v>
      </c>
      <c r="R2" s="78" t="str">
        <f>$A$2</f>
        <v>Projekt</v>
      </c>
      <c r="S2" s="195" t="str">
        <f t="shared" ref="S2:S6" si="0">IF(ISBLANK($B2),"",$B2)</f>
        <v/>
      </c>
      <c r="T2" s="177"/>
      <c r="U2" s="177"/>
      <c r="V2" s="177"/>
    </row>
    <row r="3" spans="1:34" ht="10.95" customHeight="1" outlineLevel="1" x14ac:dyDescent="0.25">
      <c r="A3" s="5" t="s">
        <v>40</v>
      </c>
      <c r="B3" s="162"/>
      <c r="C3" s="180"/>
      <c r="D3" s="180"/>
      <c r="E3" s="180"/>
      <c r="G3" s="235" t="s">
        <v>239</v>
      </c>
      <c r="H3" s="270"/>
      <c r="I3" s="270"/>
      <c r="J3" s="271"/>
      <c r="L3" s="78" t="s">
        <v>49</v>
      </c>
      <c r="P3" s="5" t="s">
        <v>42</v>
      </c>
      <c r="R3" s="78" t="str">
        <f>$A$3</f>
        <v>Arbeitsgattung</v>
      </c>
      <c r="S3" s="195" t="str">
        <f t="shared" si="0"/>
        <v/>
      </c>
      <c r="T3" s="177"/>
      <c r="U3" s="177"/>
      <c r="V3" s="177"/>
    </row>
    <row r="4" spans="1:34" ht="10.95" customHeight="1" outlineLevel="1" x14ac:dyDescent="0.25">
      <c r="A4" s="5" t="s">
        <v>139</v>
      </c>
      <c r="B4" s="179"/>
      <c r="C4" s="180"/>
      <c r="D4" s="180"/>
      <c r="E4" s="180"/>
      <c r="G4" s="236" t="s">
        <v>176</v>
      </c>
      <c r="H4" s="268"/>
      <c r="I4" s="268"/>
      <c r="J4" s="269"/>
      <c r="L4" s="78" t="s">
        <v>50</v>
      </c>
      <c r="P4" s="5" t="s">
        <v>43</v>
      </c>
      <c r="R4" s="78" t="str">
        <f>$A$4</f>
        <v>Eingabetermin</v>
      </c>
      <c r="S4" s="160" t="str">
        <f>IF(ISBLANK($B4),"",$B4)</f>
        <v/>
      </c>
      <c r="T4" s="161"/>
      <c r="U4" s="161"/>
      <c r="V4" s="161"/>
    </row>
    <row r="5" spans="1:34" ht="10.95" customHeight="1" outlineLevel="1" x14ac:dyDescent="0.25">
      <c r="A5" s="5" t="s">
        <v>37</v>
      </c>
      <c r="B5" s="179"/>
      <c r="C5" s="194"/>
      <c r="D5" s="194"/>
      <c r="E5" s="194"/>
      <c r="G5" s="237" t="s">
        <v>240</v>
      </c>
      <c r="H5" s="268"/>
      <c r="I5" s="268"/>
      <c r="J5" s="269"/>
      <c r="R5" s="78" t="str">
        <f>$A$5</f>
        <v>Stand / Datum</v>
      </c>
      <c r="S5" s="160" t="str">
        <f t="shared" si="0"/>
        <v/>
      </c>
      <c r="T5" s="161"/>
      <c r="U5" s="161"/>
      <c r="V5" s="161"/>
    </row>
    <row r="6" spans="1:34" ht="10.95" customHeight="1" outlineLevel="1" thickBot="1" x14ac:dyDescent="0.3">
      <c r="A6" s="5" t="s">
        <v>158</v>
      </c>
      <c r="B6" s="199"/>
      <c r="C6" s="200"/>
      <c r="D6" s="200"/>
      <c r="E6" s="200"/>
      <c r="G6" s="238" t="s">
        <v>140</v>
      </c>
      <c r="H6" s="239"/>
      <c r="I6" s="239"/>
      <c r="J6" s="240"/>
      <c r="R6" s="78" t="str">
        <f>A6</f>
        <v>Kostenvoranschlag bewirtschaftet</v>
      </c>
      <c r="S6" s="160" t="str">
        <f t="shared" si="0"/>
        <v/>
      </c>
      <c r="T6" s="161"/>
      <c r="U6" s="161"/>
      <c r="V6" s="161"/>
    </row>
    <row r="7" spans="1:34" ht="10.95" customHeight="1" outlineLevel="1" x14ac:dyDescent="0.25">
      <c r="V7" s="81"/>
    </row>
    <row r="8" spans="1:34" ht="10.95" customHeight="1" outlineLevel="1" x14ac:dyDescent="0.25">
      <c r="V8" s="81"/>
    </row>
    <row r="9" spans="1:34" s="80" customFormat="1" ht="10.95" customHeight="1" outlineLevel="1" x14ac:dyDescent="0.25">
      <c r="A9" s="82" t="s">
        <v>24</v>
      </c>
      <c r="B9" s="283">
        <v>1.5</v>
      </c>
      <c r="C9" s="77" t="str">
        <f>"("&amp;IF(EXACT(B9,B12),0.2,IF(EXACT(B9,B13),0.1,0.05))&amp;" Punkte Abzug pro 1% Mehrkosten gegenüber dem preisgünstigesten Angebot)"</f>
        <v>(0.1 Punkte Abzug pro 1% Mehrkosten gegenüber dem preisgünstigesten Angebot)</v>
      </c>
      <c r="D9" s="83"/>
      <c r="E9" s="84"/>
      <c r="F9" s="83"/>
      <c r="G9" s="83"/>
      <c r="H9" s="83"/>
      <c r="I9" s="83"/>
      <c r="J9" s="85" t="s">
        <v>32</v>
      </c>
      <c r="K9" s="83"/>
      <c r="L9" s="83"/>
      <c r="M9" s="83"/>
      <c r="N9" s="83"/>
      <c r="O9" s="83"/>
      <c r="P9" s="83"/>
      <c r="Q9" s="86"/>
      <c r="R9" s="87"/>
      <c r="S9" s="88"/>
      <c r="T9" s="85" t="s">
        <v>32</v>
      </c>
      <c r="U9" s="83"/>
      <c r="V9" s="89"/>
      <c r="W9" s="83"/>
      <c r="X9" s="83"/>
      <c r="Y9" s="83"/>
      <c r="Z9" s="83"/>
      <c r="AA9" s="86"/>
      <c r="AB9" s="87"/>
      <c r="AC9" s="87"/>
      <c r="AD9" s="87"/>
      <c r="AE9" s="87"/>
      <c r="AF9" s="87"/>
      <c r="AG9" s="87"/>
      <c r="AH9" s="90"/>
    </row>
    <row r="10" spans="1:34" ht="10.95" customHeight="1" outlineLevel="1" x14ac:dyDescent="0.25">
      <c r="A10" s="91"/>
      <c r="B10" s="92"/>
      <c r="D10" s="79"/>
      <c r="J10" s="93" t="s">
        <v>33</v>
      </c>
      <c r="M10" s="78" t="s">
        <v>34</v>
      </c>
      <c r="P10" s="78" t="s">
        <v>35</v>
      </c>
      <c r="Q10" s="94"/>
      <c r="R10" s="79"/>
      <c r="S10" s="92"/>
      <c r="T10" s="95" t="s">
        <v>33</v>
      </c>
      <c r="U10" s="80"/>
      <c r="V10" s="81"/>
      <c r="W10" s="80" t="s">
        <v>34</v>
      </c>
      <c r="X10" s="80"/>
      <c r="Y10" s="80"/>
      <c r="Z10" s="80" t="s">
        <v>35</v>
      </c>
      <c r="AA10" s="96"/>
      <c r="AH10" s="94"/>
    </row>
    <row r="11" spans="1:34" ht="10.95" customHeight="1" outlineLevel="1" x14ac:dyDescent="0.25">
      <c r="A11" s="93" t="s">
        <v>28</v>
      </c>
      <c r="D11" s="79"/>
      <c r="J11" s="184"/>
      <c r="K11" s="185"/>
      <c r="M11" s="143"/>
      <c r="N11" s="185"/>
      <c r="P11" s="143"/>
      <c r="Q11" s="144"/>
      <c r="T11" s="184"/>
      <c r="U11" s="185"/>
      <c r="V11" s="81"/>
      <c r="W11" s="143"/>
      <c r="X11" s="185"/>
      <c r="Z11" s="143"/>
      <c r="AA11" s="144"/>
      <c r="AH11" s="94"/>
    </row>
    <row r="12" spans="1:34" ht="10.95" customHeight="1" outlineLevel="1" x14ac:dyDescent="0.25">
      <c r="A12" s="93"/>
      <c r="B12" s="241">
        <v>1.25</v>
      </c>
      <c r="C12" s="242" t="s">
        <v>25</v>
      </c>
      <c r="F12" s="97"/>
      <c r="G12" s="80"/>
      <c r="J12" s="184"/>
      <c r="K12" s="185"/>
      <c r="M12" s="143"/>
      <c r="N12" s="185"/>
      <c r="P12" s="143"/>
      <c r="Q12" s="144"/>
      <c r="R12" s="98"/>
      <c r="S12" s="80"/>
      <c r="T12" s="184"/>
      <c r="U12" s="185"/>
      <c r="V12" s="81"/>
      <c r="W12" s="143"/>
      <c r="X12" s="185"/>
      <c r="Z12" s="143"/>
      <c r="AA12" s="144"/>
      <c r="AH12" s="94"/>
    </row>
    <row r="13" spans="1:34" ht="10.95" customHeight="1" outlineLevel="1" x14ac:dyDescent="0.25">
      <c r="A13" s="93"/>
      <c r="B13" s="241">
        <v>1.5</v>
      </c>
      <c r="C13" s="242" t="s">
        <v>26</v>
      </c>
      <c r="F13" s="97"/>
      <c r="G13" s="80"/>
      <c r="J13" s="184"/>
      <c r="K13" s="185"/>
      <c r="M13" s="143"/>
      <c r="N13" s="185"/>
      <c r="P13" s="143"/>
      <c r="Q13" s="144"/>
      <c r="R13" s="98"/>
      <c r="S13" s="80"/>
      <c r="T13" s="184"/>
      <c r="U13" s="185"/>
      <c r="V13" s="81"/>
      <c r="W13" s="190"/>
      <c r="X13" s="185"/>
      <c r="Z13" s="143"/>
      <c r="AA13" s="144"/>
      <c r="AH13" s="94"/>
    </row>
    <row r="14" spans="1:34" ht="10.95" customHeight="1" outlineLevel="1" x14ac:dyDescent="0.25">
      <c r="A14" s="93"/>
      <c r="B14" s="241">
        <v>2</v>
      </c>
      <c r="C14" s="242" t="s">
        <v>27</v>
      </c>
      <c r="F14" s="97"/>
      <c r="G14" s="80"/>
      <c r="J14" s="186" t="s">
        <v>135</v>
      </c>
      <c r="K14" s="187"/>
      <c r="M14" s="143"/>
      <c r="N14" s="185"/>
      <c r="P14" s="143"/>
      <c r="Q14" s="144"/>
      <c r="R14" s="98"/>
      <c r="S14" s="80"/>
      <c r="T14" s="184"/>
      <c r="U14" s="185"/>
      <c r="V14" s="81"/>
      <c r="W14" s="190"/>
      <c r="X14" s="185"/>
      <c r="Z14" s="143"/>
      <c r="AA14" s="144"/>
      <c r="AH14" s="94"/>
    </row>
    <row r="15" spans="1:34" ht="10.95" customHeight="1" outlineLevel="1" x14ac:dyDescent="0.25">
      <c r="A15" s="99"/>
      <c r="B15" s="100"/>
      <c r="C15" s="100"/>
      <c r="D15" s="100"/>
      <c r="E15" s="101"/>
      <c r="F15" s="102"/>
      <c r="G15" s="103"/>
      <c r="H15" s="100"/>
      <c r="I15" s="100"/>
      <c r="J15" s="188" t="s">
        <v>36</v>
      </c>
      <c r="K15" s="189"/>
      <c r="L15" s="100"/>
      <c r="M15" s="167"/>
      <c r="N15" s="201"/>
      <c r="O15" s="100"/>
      <c r="P15" s="167"/>
      <c r="Q15" s="168"/>
      <c r="R15" s="104"/>
      <c r="S15" s="103"/>
      <c r="T15" s="197"/>
      <c r="U15" s="198"/>
      <c r="V15" s="101"/>
      <c r="W15" s="202"/>
      <c r="X15" s="201"/>
      <c r="Y15" s="100"/>
      <c r="Z15" s="167"/>
      <c r="AA15" s="168"/>
      <c r="AB15" s="100"/>
      <c r="AC15" s="100"/>
      <c r="AD15" s="100"/>
      <c r="AE15" s="100"/>
      <c r="AF15" s="100"/>
      <c r="AG15" s="100"/>
      <c r="AH15" s="105"/>
    </row>
    <row r="16" spans="1:34" ht="10.95" customHeight="1" outlineLevel="1" x14ac:dyDescent="0.25">
      <c r="V16" s="81"/>
    </row>
    <row r="17" spans="1:35" ht="10.95" customHeight="1" outlineLevel="1" x14ac:dyDescent="0.15">
      <c r="C17" s="243">
        <v>1</v>
      </c>
      <c r="D17" s="243"/>
      <c r="E17" s="244"/>
      <c r="F17" s="243">
        <v>2</v>
      </c>
      <c r="G17" s="243"/>
      <c r="H17" s="243"/>
      <c r="I17" s="243">
        <v>3</v>
      </c>
      <c r="J17" s="243"/>
      <c r="K17" s="243"/>
      <c r="L17" s="243">
        <v>4</v>
      </c>
      <c r="M17" s="243"/>
      <c r="N17" s="243"/>
      <c r="O17" s="243">
        <v>5</v>
      </c>
      <c r="P17" s="243"/>
      <c r="Q17" s="243"/>
      <c r="T17" s="243">
        <v>6</v>
      </c>
      <c r="U17" s="243"/>
      <c r="V17" s="244"/>
      <c r="W17" s="243">
        <v>7</v>
      </c>
      <c r="X17" s="243"/>
      <c r="Y17" s="243"/>
      <c r="Z17" s="243">
        <v>8</v>
      </c>
      <c r="AA17" s="243"/>
      <c r="AB17" s="243"/>
      <c r="AC17" s="243">
        <v>9</v>
      </c>
      <c r="AD17" s="243"/>
      <c r="AE17" s="243"/>
      <c r="AF17" s="243">
        <v>10</v>
      </c>
      <c r="AG17" s="243"/>
      <c r="AH17" s="243"/>
    </row>
    <row r="18" spans="1:35" ht="10.95" customHeight="1" x14ac:dyDescent="0.25">
      <c r="A18" s="7" t="s">
        <v>134</v>
      </c>
      <c r="B18" s="8"/>
      <c r="C18" s="191" t="s">
        <v>148</v>
      </c>
      <c r="D18" s="192"/>
      <c r="E18" s="193"/>
      <c r="F18" s="191" t="s">
        <v>149</v>
      </c>
      <c r="G18" s="192"/>
      <c r="H18" s="193"/>
      <c r="I18" s="191" t="s">
        <v>150</v>
      </c>
      <c r="J18" s="192"/>
      <c r="K18" s="193"/>
      <c r="L18" s="191" t="s">
        <v>151</v>
      </c>
      <c r="M18" s="192"/>
      <c r="N18" s="193"/>
      <c r="O18" s="191" t="s">
        <v>152</v>
      </c>
      <c r="P18" s="192"/>
      <c r="Q18" s="193"/>
      <c r="R18" s="7" t="s">
        <v>134</v>
      </c>
      <c r="S18" s="8"/>
      <c r="T18" s="181" t="s">
        <v>153</v>
      </c>
      <c r="U18" s="182"/>
      <c r="V18" s="183"/>
      <c r="W18" s="181" t="s">
        <v>154</v>
      </c>
      <c r="X18" s="182"/>
      <c r="Y18" s="183"/>
      <c r="Z18" s="181" t="s">
        <v>155</v>
      </c>
      <c r="AA18" s="182"/>
      <c r="AB18" s="183"/>
      <c r="AC18" s="181" t="s">
        <v>156</v>
      </c>
      <c r="AD18" s="182"/>
      <c r="AE18" s="183"/>
      <c r="AF18" s="181" t="s">
        <v>157</v>
      </c>
      <c r="AG18" s="182"/>
      <c r="AH18" s="183"/>
    </row>
    <row r="19" spans="1:35" ht="10.95" customHeight="1" x14ac:dyDescent="0.25">
      <c r="A19" s="196" t="s">
        <v>145</v>
      </c>
      <c r="B19" s="273"/>
      <c r="C19" s="166"/>
      <c r="D19" s="149"/>
      <c r="E19" s="150"/>
      <c r="F19" s="166"/>
      <c r="G19" s="149"/>
      <c r="H19" s="150"/>
      <c r="I19" s="166"/>
      <c r="J19" s="149"/>
      <c r="K19" s="150"/>
      <c r="L19" s="166"/>
      <c r="M19" s="149"/>
      <c r="N19" s="150"/>
      <c r="O19" s="166"/>
      <c r="P19" s="149"/>
      <c r="Q19" s="150"/>
      <c r="R19" s="196" t="str">
        <f>A19</f>
        <v>In den nebenstehenden Feldern muss unter jedem Unternehmen der Name der Anbieterin, 
der Subunternehmerin / Subunternehmerinnen 
und - wenn vorhanden - der ARGE-Partnerinnen erfasst werden.</v>
      </c>
      <c r="S19" s="273"/>
      <c r="T19" s="166"/>
      <c r="U19" s="149"/>
      <c r="V19" s="150"/>
      <c r="W19" s="166"/>
      <c r="X19" s="149"/>
      <c r="Y19" s="150"/>
      <c r="Z19" s="166"/>
      <c r="AA19" s="149"/>
      <c r="AB19" s="150"/>
      <c r="AC19" s="166"/>
      <c r="AD19" s="149"/>
      <c r="AE19" s="150"/>
      <c r="AF19" s="166"/>
      <c r="AG19" s="149"/>
      <c r="AH19" s="150"/>
    </row>
    <row r="20" spans="1:35" ht="10.95" customHeight="1" x14ac:dyDescent="0.25">
      <c r="A20" s="274"/>
      <c r="B20" s="273"/>
      <c r="C20" s="148"/>
      <c r="D20" s="149"/>
      <c r="E20" s="150"/>
      <c r="F20" s="148"/>
      <c r="G20" s="149"/>
      <c r="H20" s="150"/>
      <c r="I20" s="148"/>
      <c r="J20" s="149"/>
      <c r="K20" s="150"/>
      <c r="L20" s="148"/>
      <c r="M20" s="149"/>
      <c r="N20" s="150"/>
      <c r="O20" s="148"/>
      <c r="P20" s="149"/>
      <c r="Q20" s="150"/>
      <c r="R20" s="274"/>
      <c r="S20" s="273"/>
      <c r="T20" s="148"/>
      <c r="U20" s="149"/>
      <c r="V20" s="150"/>
      <c r="W20" s="148"/>
      <c r="X20" s="149"/>
      <c r="Y20" s="150"/>
      <c r="Z20" s="148"/>
      <c r="AA20" s="149"/>
      <c r="AB20" s="150"/>
      <c r="AC20" s="148"/>
      <c r="AD20" s="149"/>
      <c r="AE20" s="150"/>
      <c r="AF20" s="148"/>
      <c r="AG20" s="149"/>
      <c r="AH20" s="150"/>
    </row>
    <row r="21" spans="1:35" ht="10.95" customHeight="1" x14ac:dyDescent="0.25">
      <c r="A21" s="274"/>
      <c r="B21" s="273"/>
      <c r="C21" s="148"/>
      <c r="D21" s="149"/>
      <c r="E21" s="150"/>
      <c r="F21" s="148"/>
      <c r="G21" s="149"/>
      <c r="H21" s="150"/>
      <c r="I21" s="148"/>
      <c r="J21" s="149"/>
      <c r="K21" s="150"/>
      <c r="L21" s="148"/>
      <c r="M21" s="149"/>
      <c r="N21" s="150"/>
      <c r="O21" s="148"/>
      <c r="P21" s="149"/>
      <c r="Q21" s="150"/>
      <c r="R21" s="274"/>
      <c r="S21" s="273"/>
      <c r="T21" s="148"/>
      <c r="U21" s="149"/>
      <c r="V21" s="150"/>
      <c r="W21" s="148"/>
      <c r="X21" s="149"/>
      <c r="Y21" s="150"/>
      <c r="Z21" s="148"/>
      <c r="AA21" s="149"/>
      <c r="AB21" s="150"/>
      <c r="AC21" s="148"/>
      <c r="AD21" s="149"/>
      <c r="AE21" s="150"/>
      <c r="AF21" s="148"/>
      <c r="AG21" s="149"/>
      <c r="AH21" s="150"/>
    </row>
    <row r="22" spans="1:35" ht="10.95" customHeight="1" x14ac:dyDescent="0.25">
      <c r="A22" s="274"/>
      <c r="B22" s="273"/>
      <c r="C22" s="148"/>
      <c r="D22" s="149"/>
      <c r="E22" s="150"/>
      <c r="F22" s="148"/>
      <c r="G22" s="149"/>
      <c r="H22" s="150"/>
      <c r="I22" s="148"/>
      <c r="J22" s="149"/>
      <c r="K22" s="150"/>
      <c r="L22" s="148"/>
      <c r="M22" s="149"/>
      <c r="N22" s="150"/>
      <c r="O22" s="148"/>
      <c r="P22" s="149"/>
      <c r="Q22" s="150"/>
      <c r="R22" s="274"/>
      <c r="S22" s="273"/>
      <c r="T22" s="148"/>
      <c r="U22" s="149"/>
      <c r="V22" s="150"/>
      <c r="W22" s="148"/>
      <c r="X22" s="149"/>
      <c r="Y22" s="150"/>
      <c r="Z22" s="148"/>
      <c r="AA22" s="149"/>
      <c r="AB22" s="150"/>
      <c r="AC22" s="148"/>
      <c r="AD22" s="149"/>
      <c r="AE22" s="150"/>
      <c r="AF22" s="148"/>
      <c r="AG22" s="149"/>
      <c r="AH22" s="150"/>
    </row>
    <row r="23" spans="1:35" ht="10.95" customHeight="1" x14ac:dyDescent="0.25">
      <c r="A23" s="274"/>
      <c r="B23" s="273"/>
      <c r="C23" s="148"/>
      <c r="D23" s="149"/>
      <c r="E23" s="150"/>
      <c r="F23" s="148"/>
      <c r="G23" s="149"/>
      <c r="H23" s="150"/>
      <c r="I23" s="148"/>
      <c r="J23" s="149"/>
      <c r="K23" s="150"/>
      <c r="L23" s="148"/>
      <c r="M23" s="149"/>
      <c r="N23" s="150"/>
      <c r="O23" s="148"/>
      <c r="P23" s="149"/>
      <c r="Q23" s="150"/>
      <c r="R23" s="274"/>
      <c r="S23" s="273"/>
      <c r="T23" s="148"/>
      <c r="U23" s="149"/>
      <c r="V23" s="150"/>
      <c r="W23" s="148"/>
      <c r="X23" s="149"/>
      <c r="Y23" s="150"/>
      <c r="Z23" s="148"/>
      <c r="AA23" s="149"/>
      <c r="AB23" s="150"/>
      <c r="AC23" s="148"/>
      <c r="AD23" s="149"/>
      <c r="AE23" s="150"/>
      <c r="AF23" s="148"/>
      <c r="AG23" s="149"/>
      <c r="AH23" s="150"/>
    </row>
    <row r="24" spans="1:35" ht="10.95" customHeight="1" x14ac:dyDescent="0.25">
      <c r="A24" s="275"/>
      <c r="B24" s="276"/>
      <c r="C24" s="151"/>
      <c r="D24" s="152"/>
      <c r="E24" s="153"/>
      <c r="F24" s="151"/>
      <c r="G24" s="152"/>
      <c r="H24" s="153"/>
      <c r="I24" s="151"/>
      <c r="J24" s="152"/>
      <c r="K24" s="153"/>
      <c r="L24" s="151"/>
      <c r="M24" s="152"/>
      <c r="N24" s="153"/>
      <c r="O24" s="151"/>
      <c r="P24" s="152"/>
      <c r="Q24" s="153"/>
      <c r="R24" s="275"/>
      <c r="S24" s="276"/>
      <c r="T24" s="151"/>
      <c r="U24" s="152"/>
      <c r="V24" s="153"/>
      <c r="W24" s="151"/>
      <c r="X24" s="152"/>
      <c r="Y24" s="153"/>
      <c r="Z24" s="151"/>
      <c r="AA24" s="152"/>
      <c r="AB24" s="153"/>
      <c r="AC24" s="151"/>
      <c r="AD24" s="152"/>
      <c r="AE24" s="153"/>
      <c r="AF24" s="151"/>
      <c r="AG24" s="152"/>
      <c r="AH24" s="153"/>
    </row>
    <row r="25" spans="1:35" ht="10.95" customHeight="1" x14ac:dyDescent="0.25">
      <c r="A25" s="10" t="s">
        <v>0</v>
      </c>
      <c r="B25" s="11"/>
      <c r="C25" s="57"/>
      <c r="D25" s="11"/>
      <c r="E25" s="13"/>
      <c r="F25" s="57"/>
      <c r="G25" s="11"/>
      <c r="H25" s="13"/>
      <c r="I25" s="57"/>
      <c r="J25" s="11"/>
      <c r="K25" s="13"/>
      <c r="L25" s="57"/>
      <c r="M25" s="11"/>
      <c r="N25" s="13"/>
      <c r="O25" s="57"/>
      <c r="P25" s="11"/>
      <c r="Q25" s="13"/>
      <c r="R25" s="10" t="s">
        <v>0</v>
      </c>
      <c r="S25" s="11"/>
      <c r="T25" s="57"/>
      <c r="U25" s="11"/>
      <c r="V25" s="13"/>
      <c r="W25" s="57"/>
      <c r="X25" s="11"/>
      <c r="Y25" s="13"/>
      <c r="Z25" s="57"/>
      <c r="AA25" s="11"/>
      <c r="AB25" s="13"/>
      <c r="AC25" s="57"/>
      <c r="AD25" s="11"/>
      <c r="AE25" s="13"/>
      <c r="AF25" s="57"/>
      <c r="AG25" s="11"/>
      <c r="AH25" s="13"/>
    </row>
    <row r="26" spans="1:35" ht="10.95" customHeight="1" x14ac:dyDescent="0.25">
      <c r="H26" s="81"/>
      <c r="K26" s="81"/>
      <c r="N26" s="81"/>
      <c r="Q26" s="81"/>
      <c r="V26" s="81"/>
      <c r="Y26" s="81"/>
      <c r="AB26" s="81"/>
      <c r="AE26" s="81"/>
      <c r="AH26" s="81"/>
    </row>
    <row r="27" spans="1:35" ht="10.95" customHeight="1" x14ac:dyDescent="0.25">
      <c r="A27" s="7" t="s">
        <v>1</v>
      </c>
      <c r="B27" s="8"/>
      <c r="C27" s="106"/>
      <c r="D27" s="107"/>
      <c r="E27" s="108"/>
      <c r="F27" s="106"/>
      <c r="G27" s="107"/>
      <c r="H27" s="108"/>
      <c r="I27" s="106"/>
      <c r="J27" s="107"/>
      <c r="K27" s="108"/>
      <c r="L27" s="106"/>
      <c r="M27" s="107"/>
      <c r="N27" s="108"/>
      <c r="O27" s="106"/>
      <c r="P27" s="107"/>
      <c r="Q27" s="108"/>
      <c r="R27" s="106" t="s">
        <v>1</v>
      </c>
      <c r="S27" s="107"/>
      <c r="T27" s="106"/>
      <c r="U27" s="107"/>
      <c r="V27" s="108"/>
      <c r="W27" s="106"/>
      <c r="X27" s="107"/>
      <c r="Y27" s="108"/>
      <c r="Z27" s="106"/>
      <c r="AA27" s="107"/>
      <c r="AB27" s="108"/>
      <c r="AC27" s="106"/>
      <c r="AD27" s="107"/>
      <c r="AE27" s="108"/>
      <c r="AF27" s="106"/>
      <c r="AG27" s="107"/>
      <c r="AH27" s="108"/>
      <c r="AI27" s="79"/>
    </row>
    <row r="28" spans="1:35" s="251" customFormat="1" ht="10.95" customHeight="1" x14ac:dyDescent="0.2">
      <c r="A28" s="9" t="s">
        <v>2</v>
      </c>
      <c r="B28" s="262"/>
      <c r="C28" s="263" t="s">
        <v>14</v>
      </c>
      <c r="D28" s="264"/>
      <c r="E28" s="265" t="str">
        <f>IF(ISBLANK(E$27),"",E27*D28)</f>
        <v/>
      </c>
      <c r="F28" s="263" t="s">
        <v>14</v>
      </c>
      <c r="G28" s="264"/>
      <c r="H28" s="265" t="str">
        <f>IF(ISBLANK(H$27),"",H27*G28)</f>
        <v/>
      </c>
      <c r="I28" s="263" t="s">
        <v>14</v>
      </c>
      <c r="J28" s="264"/>
      <c r="K28" s="265" t="str">
        <f>IF(ISBLANK(K$27),"",K27*J28)</f>
        <v/>
      </c>
      <c r="L28" s="263" t="s">
        <v>14</v>
      </c>
      <c r="M28" s="264"/>
      <c r="N28" s="265" t="str">
        <f>IF(ISBLANK(N$27),"",N27*M28)</f>
        <v/>
      </c>
      <c r="O28" s="263" t="s">
        <v>14</v>
      </c>
      <c r="P28" s="264"/>
      <c r="Q28" s="265" t="str">
        <f>IF(ISBLANK(Q$27),"",Q27*P28)</f>
        <v/>
      </c>
      <c r="R28" s="263" t="s">
        <v>2</v>
      </c>
      <c r="T28" s="263" t="s">
        <v>14</v>
      </c>
      <c r="U28" s="264"/>
      <c r="V28" s="265" t="str">
        <f>IF(ISBLANK(V$27),"",V27*U28)</f>
        <v/>
      </c>
      <c r="W28" s="263" t="s">
        <v>14</v>
      </c>
      <c r="X28" s="264"/>
      <c r="Y28" s="265" t="str">
        <f>IF(ISBLANK(Y$27),"",Y27*X28)</f>
        <v/>
      </c>
      <c r="Z28" s="263" t="s">
        <v>14</v>
      </c>
      <c r="AA28" s="264"/>
      <c r="AB28" s="265" t="str">
        <f>IF(ISBLANK(AB$27),"",AB27*AA28)</f>
        <v/>
      </c>
      <c r="AC28" s="263" t="s">
        <v>14</v>
      </c>
      <c r="AD28" s="264"/>
      <c r="AE28" s="265" t="str">
        <f>IF(ISBLANK(AE$27),"",AE27*AD28)</f>
        <v/>
      </c>
      <c r="AF28" s="263" t="s">
        <v>14</v>
      </c>
      <c r="AG28" s="264"/>
      <c r="AH28" s="265" t="str">
        <f>IF(ISBLANK(AH$27),"",AH27*AG28)</f>
        <v/>
      </c>
    </row>
    <row r="29" spans="1:35" s="251" customFormat="1" ht="10.95" customHeight="1" x14ac:dyDescent="0.2">
      <c r="A29" s="9" t="s">
        <v>177</v>
      </c>
      <c r="B29" s="262"/>
      <c r="C29" s="263" t="s">
        <v>180</v>
      </c>
      <c r="D29" s="264"/>
      <c r="E29" s="265" t="str">
        <f>IF(ISBLANK(E$27),"",(E27-E28)*D29)</f>
        <v/>
      </c>
      <c r="F29" s="263" t="s">
        <v>180</v>
      </c>
      <c r="G29" s="264"/>
      <c r="H29" s="265" t="str">
        <f>IF(ISBLANK(H$27),"",(H27-H28)*G29)</f>
        <v/>
      </c>
      <c r="I29" s="263" t="s">
        <v>180</v>
      </c>
      <c r="J29" s="264"/>
      <c r="K29" s="265" t="str">
        <f>IF(ISBLANK(K$27),"",(K27-K28)*J29)</f>
        <v/>
      </c>
      <c r="L29" s="263" t="s">
        <v>180</v>
      </c>
      <c r="M29" s="264"/>
      <c r="N29" s="265" t="str">
        <f>IF(ISBLANK(N$27),"",(N27-N28)*M29)</f>
        <v/>
      </c>
      <c r="O29" s="263" t="s">
        <v>180</v>
      </c>
      <c r="P29" s="264"/>
      <c r="Q29" s="265" t="str">
        <f>IF(ISBLANK(Q$27),"",(Q27-Q28)*P29)</f>
        <v/>
      </c>
      <c r="R29" s="263" t="str">
        <f>A29</f>
        <v>abzüglich allgemeiner Bauabzug</v>
      </c>
      <c r="T29" s="263" t="s">
        <v>180</v>
      </c>
      <c r="U29" s="264"/>
      <c r="V29" s="265" t="str">
        <f>IF(ISBLANK(V$27),"",(V27-V28)*U29)</f>
        <v/>
      </c>
      <c r="W29" s="263" t="s">
        <v>180</v>
      </c>
      <c r="X29" s="264"/>
      <c r="Y29" s="265" t="str">
        <f>IF(ISBLANK(Y$27),"",(Y27-Y28)*X29)</f>
        <v/>
      </c>
      <c r="Z29" s="263" t="s">
        <v>180</v>
      </c>
      <c r="AA29" s="264"/>
      <c r="AB29" s="265" t="str">
        <f>IF(ISBLANK(AB$27),"",(AB27-AB28)*AA29)</f>
        <v/>
      </c>
      <c r="AC29" s="263" t="s">
        <v>180</v>
      </c>
      <c r="AD29" s="264"/>
      <c r="AE29" s="265" t="str">
        <f>IF(ISBLANK(AE$27),"",(AE27-AE28)*AD29)</f>
        <v/>
      </c>
      <c r="AF29" s="263" t="s">
        <v>180</v>
      </c>
      <c r="AG29" s="264"/>
      <c r="AH29" s="265" t="str">
        <f>IF(ISBLANK(AH$27),"",(AH27-AH28)*AG29)</f>
        <v/>
      </c>
    </row>
    <row r="30" spans="1:35" s="251" customFormat="1" ht="10.95" customHeight="1" x14ac:dyDescent="0.2">
      <c r="A30" s="9" t="s">
        <v>3</v>
      </c>
      <c r="B30" s="262"/>
      <c r="C30" s="263"/>
      <c r="E30" s="265" t="str">
        <f>IF(ISBLANK(E$27),"",E27-E28-E29)</f>
        <v/>
      </c>
      <c r="F30" s="263"/>
      <c r="H30" s="265" t="str">
        <f>IF(ISBLANK(H$27),"",H27-H28-H29)</f>
        <v/>
      </c>
      <c r="I30" s="263"/>
      <c r="K30" s="265" t="str">
        <f>IF(ISBLANK(K$27),"",K27-K28-K29)</f>
        <v/>
      </c>
      <c r="L30" s="263"/>
      <c r="N30" s="265" t="str">
        <f>IF(ISBLANK(N$27),"",N27-N28-N29)</f>
        <v/>
      </c>
      <c r="O30" s="263"/>
      <c r="Q30" s="265" t="str">
        <f>IF(ISBLANK(Q$27),"",Q27-Q28-Q29)</f>
        <v/>
      </c>
      <c r="R30" s="263" t="s">
        <v>3</v>
      </c>
      <c r="T30" s="263"/>
      <c r="V30" s="265" t="str">
        <f>IF(ISBLANK(V$27),"",V27-V28-V29)</f>
        <v/>
      </c>
      <c r="W30" s="263"/>
      <c r="Y30" s="265" t="str">
        <f>IF(ISBLANK(Y$27),"",Y27-Y28-Y29)</f>
        <v/>
      </c>
      <c r="Z30" s="263"/>
      <c r="AB30" s="265" t="str">
        <f>IF(ISBLANK(AB$27),"",AB27-AB28-AB29)</f>
        <v/>
      </c>
      <c r="AC30" s="263"/>
      <c r="AE30" s="265" t="str">
        <f>IF(ISBLANK(AE$27),"",AE27-AE28-AE29)</f>
        <v/>
      </c>
      <c r="AF30" s="263"/>
      <c r="AH30" s="265" t="str">
        <f>IF(ISBLANK(AH$27),"",AH27-AH28-AH29)</f>
        <v/>
      </c>
    </row>
    <row r="31" spans="1:35" s="251" customFormat="1" ht="10.95" customHeight="1" x14ac:dyDescent="0.2">
      <c r="A31" s="9" t="s">
        <v>4</v>
      </c>
      <c r="B31" s="262"/>
      <c r="C31" s="263" t="s">
        <v>4</v>
      </c>
      <c r="D31" s="264">
        <v>8.1000000000000003E-2</v>
      </c>
      <c r="E31" s="265" t="str">
        <f>IF(ISBLANK(E$27),"",E30*D31)</f>
        <v/>
      </c>
      <c r="F31" s="263" t="s">
        <v>4</v>
      </c>
      <c r="G31" s="264">
        <v>8.1000000000000003E-2</v>
      </c>
      <c r="H31" s="265" t="str">
        <f>IF(ISBLANK(H$27),"",H30*G31)</f>
        <v/>
      </c>
      <c r="I31" s="263" t="s">
        <v>4</v>
      </c>
      <c r="J31" s="264">
        <v>8.1000000000000003E-2</v>
      </c>
      <c r="K31" s="265" t="str">
        <f>IF(ISBLANK(K$27),"",K30*J31)</f>
        <v/>
      </c>
      <c r="L31" s="263" t="s">
        <v>4</v>
      </c>
      <c r="M31" s="264">
        <v>8.1000000000000003E-2</v>
      </c>
      <c r="N31" s="265" t="str">
        <f>IF(ISBLANK(N$27),"",N30*M31)</f>
        <v/>
      </c>
      <c r="O31" s="263" t="s">
        <v>4</v>
      </c>
      <c r="P31" s="264">
        <v>8.1000000000000003E-2</v>
      </c>
      <c r="Q31" s="265" t="str">
        <f>IF(ISBLANK(Q$27),"",Q30*P31)</f>
        <v/>
      </c>
      <c r="R31" s="263" t="s">
        <v>4</v>
      </c>
      <c r="T31" s="263" t="s">
        <v>4</v>
      </c>
      <c r="U31" s="264">
        <v>8.1000000000000003E-2</v>
      </c>
      <c r="V31" s="265" t="str">
        <f>IF(ISBLANK(V$27),"",V30*U31)</f>
        <v/>
      </c>
      <c r="W31" s="263" t="s">
        <v>4</v>
      </c>
      <c r="X31" s="264">
        <v>8.1000000000000003E-2</v>
      </c>
      <c r="Y31" s="265" t="str">
        <f>IF(ISBLANK(Y$27),"",Y30*X31)</f>
        <v/>
      </c>
      <c r="Z31" s="263" t="s">
        <v>4</v>
      </c>
      <c r="AA31" s="264">
        <v>8.1000000000000003E-2</v>
      </c>
      <c r="AB31" s="265" t="str">
        <f>IF(ISBLANK(AB$27),"",AB30*AA31)</f>
        <v/>
      </c>
      <c r="AC31" s="263" t="s">
        <v>4</v>
      </c>
      <c r="AD31" s="264">
        <v>8.1000000000000003E-2</v>
      </c>
      <c r="AE31" s="265" t="str">
        <f>IF(ISBLANK(AE$27),"",AE30*AD31)</f>
        <v/>
      </c>
      <c r="AF31" s="263" t="s">
        <v>4</v>
      </c>
      <c r="AG31" s="264">
        <v>8.1000000000000003E-2</v>
      </c>
      <c r="AH31" s="265" t="str">
        <f>IF(ISBLANK(AH$27),"",AH30*AG31)</f>
        <v/>
      </c>
    </row>
    <row r="32" spans="1:35" ht="10.95" customHeight="1" x14ac:dyDescent="0.25">
      <c r="A32" s="10" t="s">
        <v>5</v>
      </c>
      <c r="B32" s="11"/>
      <c r="C32" s="163" t="str">
        <f>IF(ISBLANK(E$27),"",E30+E31)</f>
        <v/>
      </c>
      <c r="D32" s="164"/>
      <c r="E32" s="165"/>
      <c r="F32" s="163" t="str">
        <f>IF(ISBLANK(H$27),"",H30+H31)</f>
        <v/>
      </c>
      <c r="G32" s="164"/>
      <c r="H32" s="165"/>
      <c r="I32" s="163" t="str">
        <f>IF(ISBLANK(K$27),"",K30+K31)</f>
        <v/>
      </c>
      <c r="J32" s="164"/>
      <c r="K32" s="165"/>
      <c r="L32" s="163" t="str">
        <f>IF(ISBLANK(N$27),"",N30+N31)</f>
        <v/>
      </c>
      <c r="M32" s="164"/>
      <c r="N32" s="165"/>
      <c r="O32" s="163" t="str">
        <f>IF(ISBLANK(Q$27),"",Q30+Q31)</f>
        <v/>
      </c>
      <c r="P32" s="164"/>
      <c r="Q32" s="165"/>
      <c r="R32" s="99" t="s">
        <v>5</v>
      </c>
      <c r="S32" s="100"/>
      <c r="T32" s="163" t="str">
        <f>IF(ISBLANK(V$27),"",V30+V31)</f>
        <v/>
      </c>
      <c r="U32" s="164"/>
      <c r="V32" s="165"/>
      <c r="W32" s="163" t="str">
        <f>IF(ISBLANK(Y$27),"",Y30+Y31)</f>
        <v/>
      </c>
      <c r="X32" s="164"/>
      <c r="Y32" s="165"/>
      <c r="Z32" s="163" t="str">
        <f>IF(ISBLANK(AB$27),"",AB30+AB31)</f>
        <v/>
      </c>
      <c r="AA32" s="164"/>
      <c r="AB32" s="165"/>
      <c r="AC32" s="163" t="str">
        <f>IF(ISBLANK(AE$27),"",AE30+AE31)</f>
        <v/>
      </c>
      <c r="AD32" s="164"/>
      <c r="AE32" s="165"/>
      <c r="AF32" s="163" t="str">
        <f>IF(ISBLANK(AH$27),"",AH30+AH31)</f>
        <v/>
      </c>
      <c r="AG32" s="164"/>
      <c r="AH32" s="165"/>
    </row>
    <row r="33" spans="1:34" ht="10.95" customHeight="1" x14ac:dyDescent="0.25">
      <c r="H33" s="81"/>
      <c r="K33" s="81"/>
      <c r="N33" s="81"/>
      <c r="Q33" s="81"/>
      <c r="V33" s="81"/>
      <c r="Y33" s="81"/>
      <c r="AB33" s="81"/>
      <c r="AE33" s="81"/>
      <c r="AH33" s="81"/>
    </row>
    <row r="34" spans="1:34" ht="10.95" customHeight="1" x14ac:dyDescent="0.25">
      <c r="A34" s="7" t="s">
        <v>59</v>
      </c>
      <c r="B34" s="8"/>
      <c r="C34" s="106"/>
      <c r="D34" s="107"/>
      <c r="E34" s="109" t="str">
        <f>IF(ISNUMBER(E$30),E30-MIN($E30:$AH30),"")</f>
        <v/>
      </c>
      <c r="F34" s="110"/>
      <c r="G34" s="110"/>
      <c r="H34" s="109" t="str">
        <f>IF(ISNUMBER(H$30),H30-MIN($E30:$AH30),"")</f>
        <v/>
      </c>
      <c r="I34" s="110"/>
      <c r="J34" s="110"/>
      <c r="K34" s="109" t="str">
        <f>IF(ISNUMBER(K$30),K30-MIN($E30:$AH30),"")</f>
        <v/>
      </c>
      <c r="L34" s="110"/>
      <c r="M34" s="110"/>
      <c r="N34" s="109" t="str">
        <f>IF(ISNUMBER(N$30),N30-MIN($E30:$AH30),"")</f>
        <v/>
      </c>
      <c r="O34" s="110"/>
      <c r="P34" s="110"/>
      <c r="Q34" s="109" t="str">
        <f>IF(ISNUMBER(Q$30),Q30-MIN($E30:$AH30),"")</f>
        <v/>
      </c>
      <c r="R34" s="106" t="str">
        <f>A34</f>
        <v>Differenz zum günstigsten Preis (ohne MwSt)</v>
      </c>
      <c r="S34" s="107"/>
      <c r="T34" s="106"/>
      <c r="U34" s="107"/>
      <c r="V34" s="109" t="str">
        <f>IF(ISNUMBER(V$30),V30-MIN($E30:$AH30),"")</f>
        <v/>
      </c>
      <c r="W34" s="110"/>
      <c r="X34" s="110"/>
      <c r="Y34" s="109" t="str">
        <f>IF(ISNUMBER(Y$30),Y30-MIN($E30:$AH30),"")</f>
        <v/>
      </c>
      <c r="Z34" s="110"/>
      <c r="AA34" s="110"/>
      <c r="AB34" s="109" t="str">
        <f>IF(ISNUMBER(AB$30),AB30-MIN($E30:$AH30),"")</f>
        <v/>
      </c>
      <c r="AC34" s="110"/>
      <c r="AD34" s="110"/>
      <c r="AE34" s="109" t="str">
        <f>IF(ISNUMBER(AE$30),AE30-MIN($E30:$AH30),"")</f>
        <v/>
      </c>
      <c r="AF34" s="110"/>
      <c r="AG34" s="110"/>
      <c r="AH34" s="109" t="str">
        <f>IF(ISNUMBER(AH$30),AH30-MIN($E30:$AH30),"")</f>
        <v/>
      </c>
    </row>
    <row r="35" spans="1:34" ht="10.95" customHeight="1" x14ac:dyDescent="0.25">
      <c r="A35" s="10" t="s">
        <v>125</v>
      </c>
      <c r="B35" s="11"/>
      <c r="C35" s="99"/>
      <c r="D35" s="100"/>
      <c r="E35" s="111" t="str">
        <f>IF(ISNUMBER(E$30),RANK(E30,$E30:$AH30,1),"")</f>
        <v/>
      </c>
      <c r="F35" s="112"/>
      <c r="G35" s="112"/>
      <c r="H35" s="111" t="str">
        <f>IF(ISNUMBER(H$30),RANK(H30,$E30:$AH30,1),"")</f>
        <v/>
      </c>
      <c r="I35" s="112"/>
      <c r="J35" s="112"/>
      <c r="K35" s="111" t="str">
        <f>IF(ISNUMBER(K$30),RANK(K30,$E30:$AH30,1),"")</f>
        <v/>
      </c>
      <c r="L35" s="112"/>
      <c r="M35" s="112"/>
      <c r="N35" s="111" t="str">
        <f>IF(ISNUMBER(N$30),RANK(N30,$E30:$AH30,1),"")</f>
        <v/>
      </c>
      <c r="O35" s="112"/>
      <c r="P35" s="112"/>
      <c r="Q35" s="111" t="str">
        <f>IF(ISNUMBER(Q$30),RANK(Q30,$E30:$AH30,1),"")</f>
        <v/>
      </c>
      <c r="R35" s="99" t="str">
        <f>A35</f>
        <v>Rang nach Preis (ohne MwSt)</v>
      </c>
      <c r="S35" s="100"/>
      <c r="T35" s="99"/>
      <c r="U35" s="100"/>
      <c r="V35" s="111" t="str">
        <f>IF(ISNUMBER(V$30),RANK(V30,$E30:$AH30,1),"")</f>
        <v/>
      </c>
      <c r="W35" s="112"/>
      <c r="X35" s="112"/>
      <c r="Y35" s="111" t="str">
        <f>IF(ISNUMBER(Y$30),RANK(Y30,$E30:$AH30,1),"")</f>
        <v/>
      </c>
      <c r="Z35" s="112"/>
      <c r="AA35" s="112"/>
      <c r="AB35" s="111" t="str">
        <f>IF(ISNUMBER(AB$30),RANK(AB30,$E30:$AH30,1),"")</f>
        <v/>
      </c>
      <c r="AC35" s="112"/>
      <c r="AD35" s="112"/>
      <c r="AE35" s="111" t="str">
        <f>IF(ISNUMBER(AE$30),RANK(AE30,$E30:$AH30,1),"")</f>
        <v/>
      </c>
      <c r="AF35" s="112"/>
      <c r="AG35" s="112"/>
      <c r="AH35" s="111" t="str">
        <f>IF(ISNUMBER(AH$30),RANK(AH30,$E30:$AH30,1),"")</f>
        <v/>
      </c>
    </row>
    <row r="36" spans="1:34" ht="10.95" customHeight="1" x14ac:dyDescent="0.25">
      <c r="A36" s="107"/>
      <c r="H36" s="81"/>
      <c r="K36" s="81"/>
      <c r="L36" s="81"/>
      <c r="M36" s="81"/>
      <c r="N36" s="81"/>
      <c r="O36" s="81"/>
      <c r="P36" s="81"/>
      <c r="Q36" s="81"/>
      <c r="V36" s="81"/>
      <c r="W36" s="81"/>
      <c r="X36" s="81"/>
      <c r="Y36" s="81"/>
      <c r="Z36" s="81"/>
      <c r="AA36" s="81"/>
      <c r="AB36" s="81"/>
      <c r="AC36" s="81"/>
      <c r="AD36" s="81"/>
      <c r="AE36" s="81"/>
      <c r="AF36" s="81"/>
      <c r="AG36" s="81"/>
      <c r="AH36" s="81"/>
    </row>
    <row r="37" spans="1:34" ht="10.95" customHeight="1" x14ac:dyDescent="0.25">
      <c r="H37" s="81"/>
      <c r="K37" s="81"/>
      <c r="N37" s="81"/>
      <c r="Q37" s="81"/>
      <c r="V37" s="81"/>
      <c r="Y37" s="81"/>
      <c r="AB37" s="81"/>
      <c r="AE37" s="81"/>
      <c r="AH37" s="81"/>
    </row>
    <row r="38" spans="1:34" ht="10.95" customHeight="1" x14ac:dyDescent="0.25">
      <c r="A38" s="14" t="s">
        <v>6</v>
      </c>
      <c r="B38" s="15"/>
      <c r="C38" s="107" t="s">
        <v>15</v>
      </c>
      <c r="D38" s="107" t="s">
        <v>16</v>
      </c>
      <c r="E38" s="109"/>
      <c r="F38" s="107" t="s">
        <v>15</v>
      </c>
      <c r="G38" s="107" t="s">
        <v>16</v>
      </c>
      <c r="H38" s="109"/>
      <c r="I38" s="107" t="s">
        <v>15</v>
      </c>
      <c r="J38" s="107" t="s">
        <v>16</v>
      </c>
      <c r="K38" s="109"/>
      <c r="L38" s="107" t="s">
        <v>15</v>
      </c>
      <c r="M38" s="107" t="s">
        <v>16</v>
      </c>
      <c r="N38" s="109"/>
      <c r="O38" s="107" t="s">
        <v>15</v>
      </c>
      <c r="P38" s="107" t="s">
        <v>16</v>
      </c>
      <c r="Q38" s="109"/>
      <c r="R38" s="113" t="s">
        <v>6</v>
      </c>
      <c r="S38" s="114"/>
      <c r="T38" s="107" t="s">
        <v>15</v>
      </c>
      <c r="U38" s="107" t="s">
        <v>16</v>
      </c>
      <c r="V38" s="109"/>
      <c r="W38" s="107" t="s">
        <v>15</v>
      </c>
      <c r="X38" s="107" t="s">
        <v>16</v>
      </c>
      <c r="Y38" s="109"/>
      <c r="Z38" s="107" t="s">
        <v>15</v>
      </c>
      <c r="AA38" s="107" t="s">
        <v>16</v>
      </c>
      <c r="AB38" s="109"/>
      <c r="AC38" s="107" t="s">
        <v>15</v>
      </c>
      <c r="AD38" s="107" t="s">
        <v>16</v>
      </c>
      <c r="AE38" s="109"/>
      <c r="AF38" s="107" t="s">
        <v>15</v>
      </c>
      <c r="AG38" s="107" t="s">
        <v>16</v>
      </c>
      <c r="AH38" s="109"/>
    </row>
    <row r="39" spans="1:34" ht="10.95" customHeight="1" x14ac:dyDescent="0.25">
      <c r="A39" s="9" t="str">
        <f>IF(ISBLANK(Eignungskriterien!$A11),"",Eignungskriterien!A11)</f>
        <v>EK-1 Qualitätsmanagement</v>
      </c>
      <c r="B39" s="16"/>
      <c r="C39" s="115" t="str">
        <f>IF(ISBLANK(Eignungskriterien!$C11),"",Eignungskriterien!C11)</f>
        <v/>
      </c>
      <c r="D39" s="143"/>
      <c r="E39" s="144"/>
      <c r="F39" s="115" t="str">
        <f>IF(ISBLANK(Eignungskriterien!$D11),"",Eignungskriterien!D11)</f>
        <v/>
      </c>
      <c r="G39" s="143"/>
      <c r="H39" s="144"/>
      <c r="I39" s="115" t="str">
        <f>IF(ISBLANK(Eignungskriterien!$E11),"",Eignungskriterien!E11)</f>
        <v/>
      </c>
      <c r="J39" s="143"/>
      <c r="K39" s="144"/>
      <c r="L39" s="115" t="str">
        <f>IF(ISBLANK(Eignungskriterien!$F11),"",Eignungskriterien!F11)</f>
        <v/>
      </c>
      <c r="M39" s="143"/>
      <c r="N39" s="144"/>
      <c r="O39" s="115" t="str">
        <f>IF(ISBLANK(Eignungskriterien!$G11),"",Eignungskriterien!G11)</f>
        <v/>
      </c>
      <c r="P39" s="143"/>
      <c r="Q39" s="144"/>
      <c r="R39" s="93" t="str">
        <f>$A39</f>
        <v>EK-1 Qualitätsmanagement</v>
      </c>
      <c r="S39" s="94"/>
      <c r="T39" s="115" t="str">
        <f>IF(ISBLANK(Eignungskriterien!$H11),"",Eignungskriterien!H11)</f>
        <v/>
      </c>
      <c r="U39" s="143"/>
      <c r="V39" s="144"/>
      <c r="W39" s="115" t="str">
        <f>IF(ISBLANK(Eignungskriterien!$I11),"",Eignungskriterien!I11)</f>
        <v/>
      </c>
      <c r="X39" s="143"/>
      <c r="Y39" s="144"/>
      <c r="Z39" s="115" t="str">
        <f>IF(ISBLANK(Eignungskriterien!$J11),"",Eignungskriterien!J11)</f>
        <v/>
      </c>
      <c r="AA39" s="143"/>
      <c r="AB39" s="144"/>
      <c r="AC39" s="115" t="str">
        <f>IF(ISBLANK(Eignungskriterien!$K11),"",Eignungskriterien!K11)</f>
        <v/>
      </c>
      <c r="AD39" s="143"/>
      <c r="AE39" s="144"/>
      <c r="AF39" s="115" t="str">
        <f>IF(ISBLANK(Eignungskriterien!$L11),"",Eignungskriterien!L11)</f>
        <v/>
      </c>
      <c r="AG39" s="143"/>
      <c r="AH39" s="144"/>
    </row>
    <row r="40" spans="1:34" ht="10.95" customHeight="1" x14ac:dyDescent="0.25">
      <c r="A40" s="9" t="str">
        <f>IF(ISBLANK(Eignungskriterien!$A12),"",Eignungskriterien!A12)</f>
        <v>EK-2 Umweltmanagement</v>
      </c>
      <c r="B40" s="16"/>
      <c r="C40" s="115" t="str">
        <f>IF(ISBLANK(Eignungskriterien!$C12),"",Eignungskriterien!C12)</f>
        <v/>
      </c>
      <c r="D40" s="143"/>
      <c r="E40" s="144"/>
      <c r="F40" s="115" t="str">
        <f>IF(ISBLANK(Eignungskriterien!$D12),"",Eignungskriterien!D12)</f>
        <v/>
      </c>
      <c r="G40" s="143"/>
      <c r="H40" s="144"/>
      <c r="I40" s="115" t="str">
        <f>IF(ISBLANK(Eignungskriterien!$E12),"",Eignungskriterien!E12)</f>
        <v/>
      </c>
      <c r="J40" s="143"/>
      <c r="K40" s="144"/>
      <c r="L40" s="115" t="str">
        <f>IF(ISBLANK(Eignungskriterien!$F12),"",Eignungskriterien!F12)</f>
        <v/>
      </c>
      <c r="M40" s="143"/>
      <c r="N40" s="144"/>
      <c r="O40" s="115" t="str">
        <f>IF(ISBLANK(Eignungskriterien!$G12),"",Eignungskriterien!G12)</f>
        <v/>
      </c>
      <c r="P40" s="143"/>
      <c r="Q40" s="144"/>
      <c r="R40" s="93" t="str">
        <f t="shared" ref="R40:R45" si="1">$A40</f>
        <v>EK-2 Umweltmanagement</v>
      </c>
      <c r="S40" s="94"/>
      <c r="T40" s="115" t="str">
        <f>IF(ISBLANK(Eignungskriterien!$H12),"",Eignungskriterien!H12)</f>
        <v/>
      </c>
      <c r="U40" s="143"/>
      <c r="V40" s="144"/>
      <c r="W40" s="115" t="str">
        <f>IF(ISBLANK(Eignungskriterien!$I12),"",Eignungskriterien!I12)</f>
        <v/>
      </c>
      <c r="X40" s="143"/>
      <c r="Y40" s="144"/>
      <c r="Z40" s="115" t="str">
        <f>IF(ISBLANK(Eignungskriterien!$J12),"",Eignungskriterien!J12)</f>
        <v/>
      </c>
      <c r="AA40" s="143"/>
      <c r="AB40" s="144"/>
      <c r="AC40" s="115" t="str">
        <f>IF(ISBLANK(Eignungskriterien!$K12),"",Eignungskriterien!K12)</f>
        <v/>
      </c>
      <c r="AD40" s="143"/>
      <c r="AE40" s="144"/>
      <c r="AF40" s="115" t="str">
        <f>IF(ISBLANK(Eignungskriterien!$L12),"",Eignungskriterien!L12)</f>
        <v/>
      </c>
      <c r="AG40" s="143"/>
      <c r="AH40" s="144"/>
    </row>
    <row r="41" spans="1:34" ht="10.95" customHeight="1" x14ac:dyDescent="0.25">
      <c r="A41" s="9" t="str">
        <f>IF(ISBLANK(Eignungskriterien!$A13),"",Eignungskriterien!A13)</f>
        <v>EK-3 Finanzielle Nachweise</v>
      </c>
      <c r="B41" s="16"/>
      <c r="C41" s="115" t="str">
        <f>IF(ISBLANK(Eignungskriterien!$C13),"",Eignungskriterien!C13)</f>
        <v/>
      </c>
      <c r="D41" s="143"/>
      <c r="E41" s="144"/>
      <c r="F41" s="115" t="str">
        <f>IF(ISBLANK(Eignungskriterien!$D13),"",Eignungskriterien!D13)</f>
        <v/>
      </c>
      <c r="G41" s="143"/>
      <c r="H41" s="144"/>
      <c r="I41" s="115" t="str">
        <f>IF(ISBLANK(Eignungskriterien!$E13),"",Eignungskriterien!E13)</f>
        <v/>
      </c>
      <c r="J41" s="143"/>
      <c r="K41" s="144"/>
      <c r="L41" s="115" t="str">
        <f>IF(ISBLANK(Eignungskriterien!$F13),"",Eignungskriterien!F13)</f>
        <v/>
      </c>
      <c r="M41" s="143"/>
      <c r="N41" s="144"/>
      <c r="O41" s="115" t="str">
        <f>IF(ISBLANK(Eignungskriterien!$G13),"",Eignungskriterien!G13)</f>
        <v/>
      </c>
      <c r="P41" s="143"/>
      <c r="Q41" s="144"/>
      <c r="R41" s="116" t="str">
        <f t="shared" si="1"/>
        <v>EK-3 Finanzielle Nachweise</v>
      </c>
      <c r="S41" s="94"/>
      <c r="T41" s="115" t="str">
        <f>IF(ISBLANK(Eignungskriterien!$H13),"",Eignungskriterien!H13)</f>
        <v/>
      </c>
      <c r="U41" s="143"/>
      <c r="V41" s="144"/>
      <c r="W41" s="115" t="str">
        <f>IF(ISBLANK(Eignungskriterien!$I13),"",Eignungskriterien!I13)</f>
        <v/>
      </c>
      <c r="X41" s="143"/>
      <c r="Y41" s="144"/>
      <c r="Z41" s="115" t="str">
        <f>IF(ISBLANK(Eignungskriterien!$J13),"",Eignungskriterien!J13)</f>
        <v/>
      </c>
      <c r="AA41" s="143"/>
      <c r="AB41" s="144"/>
      <c r="AC41" s="115" t="str">
        <f>IF(ISBLANK(Eignungskriterien!$K13),"",Eignungskriterien!K13)</f>
        <v/>
      </c>
      <c r="AD41" s="143"/>
      <c r="AE41" s="144"/>
      <c r="AF41" s="115" t="str">
        <f>IF(ISBLANK(Eignungskriterien!$L13),"",Eignungskriterien!L13)</f>
        <v/>
      </c>
      <c r="AG41" s="143"/>
      <c r="AH41" s="144"/>
    </row>
    <row r="42" spans="1:34" ht="10.95" customHeight="1" x14ac:dyDescent="0.25">
      <c r="A42" s="9" t="str">
        <f>IF(ISBLANK(Eignungskriterien!$A14),"",Eignungskriterien!A14)</f>
        <v>EK-4 Personelle Ressourcen</v>
      </c>
      <c r="B42" s="16"/>
      <c r="C42" s="115" t="str">
        <f>IF(ISBLANK(Eignungskriterien!$C14),"",Eignungskriterien!C14)</f>
        <v/>
      </c>
      <c r="D42" s="143"/>
      <c r="E42" s="144"/>
      <c r="F42" s="115" t="str">
        <f>IF(ISBLANK(Eignungskriterien!$D14),"",Eignungskriterien!D14)</f>
        <v/>
      </c>
      <c r="G42" s="143"/>
      <c r="H42" s="144"/>
      <c r="I42" s="115" t="str">
        <f>IF(ISBLANK(Eignungskriterien!$E14),"",Eignungskriterien!E14)</f>
        <v/>
      </c>
      <c r="J42" s="143"/>
      <c r="K42" s="144"/>
      <c r="L42" s="115" t="str">
        <f>IF(ISBLANK(Eignungskriterien!$F14),"",Eignungskriterien!F14)</f>
        <v/>
      </c>
      <c r="M42" s="143"/>
      <c r="N42" s="144"/>
      <c r="O42" s="115" t="str">
        <f>IF(ISBLANK(Eignungskriterien!$G14),"",Eignungskriterien!G14)</f>
        <v/>
      </c>
      <c r="P42" s="143"/>
      <c r="Q42" s="144"/>
      <c r="R42" s="116" t="str">
        <f t="shared" si="1"/>
        <v>EK-4 Personelle Ressourcen</v>
      </c>
      <c r="S42" s="94"/>
      <c r="T42" s="115" t="str">
        <f>IF(ISBLANK(Eignungskriterien!$H14),"",Eignungskriterien!H14)</f>
        <v/>
      </c>
      <c r="U42" s="143"/>
      <c r="V42" s="144"/>
      <c r="W42" s="115" t="str">
        <f>IF(ISBLANK(Eignungskriterien!$I14),"",Eignungskriterien!I14)</f>
        <v/>
      </c>
      <c r="X42" s="143"/>
      <c r="Y42" s="144"/>
      <c r="Z42" s="115" t="str">
        <f>IF(ISBLANK(Eignungskriterien!$J14),"",Eignungskriterien!J14)</f>
        <v/>
      </c>
      <c r="AA42" s="143"/>
      <c r="AB42" s="144"/>
      <c r="AC42" s="115" t="str">
        <f>IF(ISBLANK(Eignungskriterien!$K14),"",Eignungskriterien!K14)</f>
        <v/>
      </c>
      <c r="AD42" s="143"/>
      <c r="AE42" s="144"/>
      <c r="AF42" s="115" t="str">
        <f>IF(ISBLANK(Eignungskriterien!$L14),"",Eignungskriterien!L14)</f>
        <v/>
      </c>
      <c r="AG42" s="143"/>
      <c r="AH42" s="144"/>
    </row>
    <row r="43" spans="1:34" ht="10.95" customHeight="1" x14ac:dyDescent="0.25">
      <c r="A43" s="9" t="str">
        <f>IF(ISBLANK(Eignungskriterien!$A15),"",Eignungskriterien!A15)</f>
        <v>EK-5 Fachkompetenz Mandatsleiter</v>
      </c>
      <c r="B43" s="16"/>
      <c r="C43" s="115" t="str">
        <f>IF(ISBLANK(Eignungskriterien!$C15),"",Eignungskriterien!C15)</f>
        <v/>
      </c>
      <c r="D43" s="143"/>
      <c r="E43" s="144"/>
      <c r="F43" s="115" t="str">
        <f>IF(ISBLANK(Eignungskriterien!$D15),"",Eignungskriterien!D15)</f>
        <v/>
      </c>
      <c r="G43" s="143"/>
      <c r="H43" s="144"/>
      <c r="I43" s="115" t="str">
        <f>IF(ISBLANK(Eignungskriterien!$E15),"",Eignungskriterien!E15)</f>
        <v/>
      </c>
      <c r="J43" s="143"/>
      <c r="K43" s="144"/>
      <c r="L43" s="115" t="str">
        <f>IF(ISBLANK(Eignungskriterien!$F15),"",Eignungskriterien!F15)</f>
        <v/>
      </c>
      <c r="M43" s="143"/>
      <c r="N43" s="144"/>
      <c r="O43" s="115" t="str">
        <f>IF(ISBLANK(Eignungskriterien!$G15),"",Eignungskriterien!G15)</f>
        <v/>
      </c>
      <c r="P43" s="143"/>
      <c r="Q43" s="144"/>
      <c r="R43" s="116" t="str">
        <f t="shared" si="1"/>
        <v>EK-5 Fachkompetenz Mandatsleiter</v>
      </c>
      <c r="S43" s="94"/>
      <c r="T43" s="115" t="str">
        <f>IF(ISBLANK(Eignungskriterien!$H15),"",Eignungskriterien!H15)</f>
        <v/>
      </c>
      <c r="U43" s="143"/>
      <c r="V43" s="144"/>
      <c r="W43" s="115" t="str">
        <f>IF(ISBLANK(Eignungskriterien!$I15),"",Eignungskriterien!I15)</f>
        <v/>
      </c>
      <c r="X43" s="143"/>
      <c r="Y43" s="144"/>
      <c r="Z43" s="115" t="str">
        <f>IF(ISBLANK(Eignungskriterien!$J15),"",Eignungskriterien!J15)</f>
        <v/>
      </c>
      <c r="AA43" s="143"/>
      <c r="AB43" s="144"/>
      <c r="AC43" s="115" t="str">
        <f>IF(ISBLANK(Eignungskriterien!$K15),"",Eignungskriterien!K15)</f>
        <v/>
      </c>
      <c r="AD43" s="143"/>
      <c r="AE43" s="144"/>
      <c r="AF43" s="115" t="str">
        <f>IF(ISBLANK(Eignungskriterien!$L15),"",Eignungskriterien!L15)</f>
        <v/>
      </c>
      <c r="AG43" s="143"/>
      <c r="AH43" s="144"/>
    </row>
    <row r="44" spans="1:34" ht="10.95" customHeight="1" x14ac:dyDescent="0.25">
      <c r="A44" s="9" t="str">
        <f>IF(ISBLANK(Eignungskriterien!$A16),"",Eignungskriterien!A16)</f>
        <v>EK-6 Referenz</v>
      </c>
      <c r="B44" s="16"/>
      <c r="C44" s="115" t="str">
        <f>IF(ISBLANK(Eignungskriterien!$C16),"",Eignungskriterien!C16)</f>
        <v/>
      </c>
      <c r="D44" s="143"/>
      <c r="E44" s="144"/>
      <c r="F44" s="115" t="str">
        <f>IF(ISBLANK(Eignungskriterien!$D16),"",Eignungskriterien!D16)</f>
        <v/>
      </c>
      <c r="G44" s="143"/>
      <c r="H44" s="144"/>
      <c r="I44" s="115" t="str">
        <f>IF(ISBLANK(Eignungskriterien!$E16),"",Eignungskriterien!E16)</f>
        <v/>
      </c>
      <c r="J44" s="143"/>
      <c r="K44" s="144"/>
      <c r="L44" s="115" t="str">
        <f>IF(ISBLANK(Eignungskriterien!$F16),"",Eignungskriterien!F16)</f>
        <v/>
      </c>
      <c r="M44" s="143"/>
      <c r="N44" s="144"/>
      <c r="O44" s="115" t="str">
        <f>IF(ISBLANK(Eignungskriterien!$G16),"",Eignungskriterien!G16)</f>
        <v/>
      </c>
      <c r="P44" s="143"/>
      <c r="Q44" s="144"/>
      <c r="R44" s="116" t="str">
        <f t="shared" si="1"/>
        <v>EK-6 Referenz</v>
      </c>
      <c r="S44" s="94"/>
      <c r="T44" s="115" t="str">
        <f>IF(ISBLANK(Eignungskriterien!$H16),"",Eignungskriterien!H16)</f>
        <v/>
      </c>
      <c r="U44" s="143"/>
      <c r="V44" s="144"/>
      <c r="W44" s="115" t="str">
        <f>IF(ISBLANK(Eignungskriterien!$I16),"",Eignungskriterien!I16)</f>
        <v/>
      </c>
      <c r="X44" s="143"/>
      <c r="Y44" s="144"/>
      <c r="Z44" s="115" t="str">
        <f>IF(ISBLANK(Eignungskriterien!$J16),"",Eignungskriterien!J16)</f>
        <v/>
      </c>
      <c r="AA44" s="143"/>
      <c r="AB44" s="144"/>
      <c r="AC44" s="115" t="str">
        <f>IF(ISBLANK(Eignungskriterien!$K16),"",Eignungskriterien!K16)</f>
        <v/>
      </c>
      <c r="AD44" s="143"/>
      <c r="AE44" s="144"/>
      <c r="AF44" s="115" t="str">
        <f>IF(ISBLANK(Eignungskriterien!$L16),"",Eignungskriterien!L16)</f>
        <v/>
      </c>
      <c r="AG44" s="143"/>
      <c r="AH44" s="144"/>
    </row>
    <row r="45" spans="1:34" ht="10.95" customHeight="1" x14ac:dyDescent="0.25">
      <c r="A45" s="9" t="str">
        <f>IF(ISBLANK(Eignungskriterien!$A17),"",Eignungskriterien!A17)</f>
        <v>EK-7 Begehung</v>
      </c>
      <c r="B45" s="17"/>
      <c r="C45" s="115" t="str">
        <f>IF(ISBLANK(Eignungskriterien!$C17),"",Eignungskriterien!C17)</f>
        <v/>
      </c>
      <c r="D45" s="167"/>
      <c r="E45" s="168"/>
      <c r="F45" s="115" t="str">
        <f>IF(ISBLANK(Eignungskriterien!$D17),"",Eignungskriterien!D17)</f>
        <v/>
      </c>
      <c r="G45" s="167"/>
      <c r="H45" s="168"/>
      <c r="I45" s="117" t="str">
        <f>IF(ISBLANK(Eignungskriterien!$E17),"",Eignungskriterien!E17)</f>
        <v/>
      </c>
      <c r="J45" s="167"/>
      <c r="K45" s="168"/>
      <c r="L45" s="117" t="str">
        <f>IF(ISBLANK(Eignungskriterien!$F17),"",Eignungskriterien!F17)</f>
        <v/>
      </c>
      <c r="M45" s="167"/>
      <c r="N45" s="168"/>
      <c r="O45" s="117" t="str">
        <f>IF(ISBLANK(Eignungskriterien!$G17),"",Eignungskriterien!G17)</f>
        <v/>
      </c>
      <c r="P45" s="167"/>
      <c r="Q45" s="168"/>
      <c r="R45" s="118" t="str">
        <f t="shared" si="1"/>
        <v>EK-7 Begehung</v>
      </c>
      <c r="S45" s="105"/>
      <c r="T45" s="117" t="str">
        <f>IF(ISBLANK(Eignungskriterien!$H17),"",Eignungskriterien!H17)</f>
        <v/>
      </c>
      <c r="U45" s="167"/>
      <c r="V45" s="168"/>
      <c r="W45" s="117" t="str">
        <f>IF(ISBLANK(Eignungskriterien!$I17),"",Eignungskriterien!I17)</f>
        <v/>
      </c>
      <c r="X45" s="167"/>
      <c r="Y45" s="168"/>
      <c r="Z45" s="117" t="str">
        <f>IF(ISBLANK(Eignungskriterien!$J17),"",Eignungskriterien!J17)</f>
        <v/>
      </c>
      <c r="AA45" s="167"/>
      <c r="AB45" s="168"/>
      <c r="AC45" s="117" t="str">
        <f>IF(ISBLANK(Eignungskriterien!$K17),"",Eignungskriterien!K17)</f>
        <v/>
      </c>
      <c r="AD45" s="167"/>
      <c r="AE45" s="168"/>
      <c r="AF45" s="117" t="str">
        <f>IF(ISBLANK(Eignungskriterien!$L17),"",Eignungskriterien!L17)</f>
        <v/>
      </c>
      <c r="AG45" s="167"/>
      <c r="AH45" s="168"/>
    </row>
    <row r="46" spans="1:34" ht="10.95" customHeight="1" x14ac:dyDescent="0.25">
      <c r="A46" s="119" t="s">
        <v>94</v>
      </c>
      <c r="B46" s="120"/>
      <c r="C46" s="121"/>
      <c r="D46" s="158" t="str">
        <f>IF(AND(C39="",C40="",C41="",C42="",C43="",C44="",C45=""),"",Eignungskriterien!C$19)</f>
        <v/>
      </c>
      <c r="E46" s="159"/>
      <c r="F46" s="121"/>
      <c r="G46" s="158" t="str">
        <f>IF(AND(F39="",F40="",F41="",F42="",F43="",F44="",F45=""),"",Eignungskriterien!D$19)</f>
        <v/>
      </c>
      <c r="H46" s="159"/>
      <c r="I46" s="100"/>
      <c r="J46" s="158" t="str">
        <f>IF(AND(I39="",I40="",I41="",I42="",I43="",I44="",I45=""),"",Eignungskriterien!E$19)</f>
        <v/>
      </c>
      <c r="K46" s="159"/>
      <c r="L46" s="100"/>
      <c r="M46" s="158" t="str">
        <f>IF(AND(L39="",L40="",L41="",L42="",L43="",L44="",L45=""),"",Eignungskriterien!F$19)</f>
        <v/>
      </c>
      <c r="N46" s="159"/>
      <c r="O46" s="100"/>
      <c r="P46" s="158" t="str">
        <f>IF(AND(O39="",O40="",O41="",O42="",O43="",O44="",O45=""),"",Eignungskriterien!G$19)</f>
        <v/>
      </c>
      <c r="Q46" s="159"/>
      <c r="R46" s="99" t="str">
        <f>A46</f>
        <v>Beim Verfahren zugelassen</v>
      </c>
      <c r="S46" s="105"/>
      <c r="T46" s="100"/>
      <c r="U46" s="158" t="str">
        <f>IF(AND(T39="",T40="",T41="",T42="",T43="",T44="",T45=""),"",Eignungskriterien!H$19)</f>
        <v/>
      </c>
      <c r="V46" s="159"/>
      <c r="W46" s="100"/>
      <c r="X46" s="158" t="str">
        <f>IF(AND(W39="",W40="",W41="",W42="",W43="",W44="",W45=""),"",Eignungskriterien!I$19)</f>
        <v/>
      </c>
      <c r="Y46" s="159"/>
      <c r="Z46" s="100"/>
      <c r="AA46" s="158" t="str">
        <f>IF(AND(Z39="",Z40="",Z41="",Z42="",Z43="",Z44="",Z45=""),"",Eignungskriterien!J$19)</f>
        <v/>
      </c>
      <c r="AB46" s="159"/>
      <c r="AC46" s="100"/>
      <c r="AD46" s="158" t="str">
        <f>IF(AND(AC39="",AC40="",AC41="",AC42="",AC43="",AC44="",AC45=""),"",Eignungskriterien!K$19)</f>
        <v/>
      </c>
      <c r="AE46" s="159"/>
      <c r="AF46" s="100"/>
      <c r="AG46" s="158" t="str">
        <f>IF(AND(AF39="",AF40="",AF41="",AF42="",AF43="",AF44="",AF45=""),"",Eignungskriterien!L$19)</f>
        <v/>
      </c>
      <c r="AH46" s="159"/>
    </row>
    <row r="47" spans="1:34" ht="10.95" customHeight="1" x14ac:dyDescent="0.25">
      <c r="C47" s="122"/>
      <c r="H47" s="81"/>
      <c r="K47" s="81"/>
      <c r="N47" s="81"/>
      <c r="Q47" s="81"/>
      <c r="V47" s="81"/>
      <c r="Y47" s="81"/>
      <c r="AB47" s="81"/>
      <c r="AE47" s="81"/>
      <c r="AH47" s="81"/>
    </row>
    <row r="48" spans="1:34" s="251" customFormat="1" ht="10.95" customHeight="1" x14ac:dyDescent="0.2">
      <c r="A48" s="247" t="s">
        <v>7</v>
      </c>
      <c r="B48" s="248" t="s">
        <v>17</v>
      </c>
      <c r="C48" s="249" t="s">
        <v>19</v>
      </c>
      <c r="D48" s="249" t="s">
        <v>18</v>
      </c>
      <c r="E48" s="245" t="s">
        <v>20</v>
      </c>
      <c r="F48" s="249" t="s">
        <v>19</v>
      </c>
      <c r="G48" s="249" t="s">
        <v>18</v>
      </c>
      <c r="H48" s="245" t="s">
        <v>20</v>
      </c>
      <c r="I48" s="249" t="s">
        <v>19</v>
      </c>
      <c r="J48" s="249" t="s">
        <v>18</v>
      </c>
      <c r="K48" s="245" t="s">
        <v>20</v>
      </c>
      <c r="L48" s="249" t="s">
        <v>19</v>
      </c>
      <c r="M48" s="249" t="s">
        <v>18</v>
      </c>
      <c r="N48" s="245" t="s">
        <v>20</v>
      </c>
      <c r="O48" s="249" t="s">
        <v>19</v>
      </c>
      <c r="P48" s="249" t="s">
        <v>18</v>
      </c>
      <c r="Q48" s="245" t="s">
        <v>20</v>
      </c>
      <c r="R48" s="250" t="s">
        <v>7</v>
      </c>
      <c r="S48" s="248" t="s">
        <v>17</v>
      </c>
      <c r="T48" s="249" t="s">
        <v>19</v>
      </c>
      <c r="U48" s="249" t="s">
        <v>18</v>
      </c>
      <c r="V48" s="245" t="s">
        <v>20</v>
      </c>
      <c r="W48" s="249" t="s">
        <v>19</v>
      </c>
      <c r="X48" s="249" t="s">
        <v>18</v>
      </c>
      <c r="Y48" s="245" t="s">
        <v>20</v>
      </c>
      <c r="Z48" s="249" t="s">
        <v>19</v>
      </c>
      <c r="AA48" s="249" t="s">
        <v>18</v>
      </c>
      <c r="AB48" s="245" t="s">
        <v>20</v>
      </c>
      <c r="AC48" s="249" t="s">
        <v>19</v>
      </c>
      <c r="AD48" s="249" t="s">
        <v>18</v>
      </c>
      <c r="AE48" s="245" t="s">
        <v>20</v>
      </c>
      <c r="AF48" s="249" t="s">
        <v>19</v>
      </c>
      <c r="AG48" s="249" t="s">
        <v>18</v>
      </c>
      <c r="AH48" s="245" t="s">
        <v>20</v>
      </c>
    </row>
    <row r="49" spans="1:35" s="251" customFormat="1" ht="10.95" customHeight="1" x14ac:dyDescent="0.2">
      <c r="A49" s="9" t="s">
        <v>241</v>
      </c>
      <c r="B49" s="253">
        <v>0.7</v>
      </c>
      <c r="C49" s="254" t="str">
        <f>IF(ISNUMBER(D49),D49*$B49,"")</f>
        <v/>
      </c>
      <c r="D49" s="255" t="str">
        <f>IF(ISBLANK(E27),"",5-(IF(EXACT($B$9,$B$12),0.2,IF(EXACT($B$9,$B$13),0.1,0.05))*(E30-MIN(Datenblatt!$G7:$G16))/(MIN(Datenblatt!$G7:$G16)/100)))</f>
        <v/>
      </c>
      <c r="E49" s="246"/>
      <c r="F49" s="254" t="str">
        <f>IF(ISNUMBER(G49),G49*$B49,"")</f>
        <v/>
      </c>
      <c r="G49" s="255" t="str">
        <f>IF(ISBLANK(H27),"",5-(IF(EXACT($B$9,$B$12),0.2,IF(EXACT($B$9,$B$13),0.1,0.05))*(H30-MIN(Datenblatt!$G7:$G16))/(MIN(Datenblatt!$G7:$G16)/100)))</f>
        <v/>
      </c>
      <c r="H49" s="246"/>
      <c r="I49" s="254" t="str">
        <f>IF(ISNUMBER(J49),J49*$B49,"")</f>
        <v/>
      </c>
      <c r="J49" s="255" t="str">
        <f>IF(ISBLANK(K27),"",5-(IF(EXACT($B$9,$B$12),0.2,IF(EXACT($B$9,$B$13),0.1,0.05))*(K30-MIN(Datenblatt!$G7:$G16))/(MIN(Datenblatt!$G7:$G16)/100)))</f>
        <v/>
      </c>
      <c r="K49" s="246"/>
      <c r="L49" s="254" t="str">
        <f>IF(ISNUMBER(M49),M49*$B49,"")</f>
        <v/>
      </c>
      <c r="M49" s="255" t="str">
        <f>IF(ISBLANK(N27),"",5-(IF(EXACT($B$9,$B$12),0.2,IF(EXACT($B$9,$B$13),0.1,0.05))*(N30-MIN(Datenblatt!$G7:$G16))/(MIN(Datenblatt!$G7:$G16)/100)))</f>
        <v/>
      </c>
      <c r="N49" s="246"/>
      <c r="O49" s="254" t="str">
        <f>IF(ISNUMBER(P49),P49*$B49,"")</f>
        <v/>
      </c>
      <c r="P49" s="255" t="str">
        <f>IF(ISBLANK(Q27),"",5-(IF(EXACT($B$9,$B$12),0.2,IF(EXACT($B$9,$B$13),0.1,0.05))*(Q30-MIN(Datenblatt!$G7:$G16))/(MIN(Datenblatt!$G7:$G16)/100)))</f>
        <v/>
      </c>
      <c r="Q49" s="246"/>
      <c r="R49" s="252" t="str">
        <f>$A49</f>
        <v>ZK-1 Preis (ohne MwSt)</v>
      </c>
      <c r="S49" s="256">
        <f>$B49</f>
        <v>0.7</v>
      </c>
      <c r="T49" s="254" t="str">
        <f>IF(ISNUMBER(U49),U49*$B49,"")</f>
        <v/>
      </c>
      <c r="U49" s="255" t="str">
        <f>IF(ISBLANK(V27),"",5-(IF(EXACT($B$9,$B$12),0.2,IF(EXACT($B$9,$B$13),0.1,0.05))*(V30-MIN(Datenblatt!$G7:$G16))/(MIN(Datenblatt!$G7:$G16)/100)))</f>
        <v/>
      </c>
      <c r="V49" s="246"/>
      <c r="W49" s="254" t="str">
        <f>IF(ISNUMBER(X49),X49*$B49,"")</f>
        <v/>
      </c>
      <c r="X49" s="255" t="str">
        <f>IF(ISBLANK(Y27),"",5-(IF(EXACT($B$9,$B$12),0.2,IF(EXACT($B$9,$B$13),0.1,0.05))*(Y30-MIN(Datenblatt!$G7:$G16))/(MIN(Datenblatt!$G7:$G16)/100)))</f>
        <v/>
      </c>
      <c r="Y49" s="246"/>
      <c r="Z49" s="254" t="str">
        <f>IF(ISNUMBER(AA49),AA49*$B49,"")</f>
        <v/>
      </c>
      <c r="AA49" s="255" t="str">
        <f>IF(ISBLANK(AB27),"",5-(IF(EXACT($B$9,$B$12),0.2,IF(EXACT($B$9,$B$13),0.1,0.05))*(AB30-MIN(Datenblatt!$G7:$G16))/(MIN(Datenblatt!$G7:$G16)/100)))</f>
        <v/>
      </c>
      <c r="AB49" s="246"/>
      <c r="AC49" s="254" t="str">
        <f>IF(ISNUMBER(AD49),AD49*$B49,"")</f>
        <v/>
      </c>
      <c r="AD49" s="255" t="str">
        <f>IF(ISBLANK(AE27),"",5-(IF(EXACT($B$9,$B$12),0.2,IF(EXACT($B$9,$B$13),0.1,0.05))*(AE30-MIN(Datenblatt!$G7:$G16))/(MIN(Datenblatt!$G7:$G16)/100)))</f>
        <v/>
      </c>
      <c r="AE49" s="246"/>
      <c r="AF49" s="254" t="str">
        <f>IF(ISNUMBER(AG49),AG49*$B49,"")</f>
        <v/>
      </c>
      <c r="AG49" s="255" t="str">
        <f>IF(ISBLANK(AH27),"",5-(IF(EXACT($B$9,$B$12),0.2,IF(EXACT($B$9,$B$13),0.1,0.05))*(AH30-MIN(Datenblatt!$G7:$G16))/(MIN(Datenblatt!$G7:$G16)/100)))</f>
        <v/>
      </c>
      <c r="AH49" s="246"/>
    </row>
    <row r="50" spans="1:35" s="251" customFormat="1" ht="10.95" customHeight="1" x14ac:dyDescent="0.2">
      <c r="A50" s="9" t="str">
        <f>IF(ISBLANK('Bewertung ZK-2'!C19),"",'Bewertung ZK-2'!C19)</f>
        <v>ZK-2 Bauprogramm</v>
      </c>
      <c r="B50" s="256">
        <f>IF(ISBLANK('Bewertung ZK-2'!C$9),"",'Bewertung ZK-2'!C$9)</f>
        <v>0.2</v>
      </c>
      <c r="C50" s="254">
        <f>IF(ISBLANK('Bewertung ZK-2'!$G$19),"",D50*$B50)</f>
        <v>0.60000000000000009</v>
      </c>
      <c r="D50" s="255">
        <f>IF(ISBLANK('Bewertung ZK-2'!$G$19),"",'Bewertung ZK-2'!$G$19)</f>
        <v>3</v>
      </c>
      <c r="E50" s="246"/>
      <c r="F50" s="254">
        <f>IF(ISBLANK('Bewertung ZK-2'!$G$20),"",G50*$B50)</f>
        <v>0</v>
      </c>
      <c r="G50" s="255">
        <f>IF(ISBLANK('Bewertung ZK-2'!$G$20),"",'Bewertung ZK-2'!$G$20)</f>
        <v>0</v>
      </c>
      <c r="H50" s="246"/>
      <c r="I50" s="254">
        <f>IF(ISBLANK('Bewertung ZK-2'!$G$21),"",J50*$B50)</f>
        <v>0.8</v>
      </c>
      <c r="J50" s="255">
        <f>IF(ISBLANK('Bewertung ZK-2'!$G$21),"",'Bewertung ZK-2'!$G$21)</f>
        <v>4</v>
      </c>
      <c r="K50" s="246"/>
      <c r="L50" s="254">
        <f>IF(ISBLANK('Bewertung ZK-2'!$G$22),"",M50*$B50)</f>
        <v>0.4</v>
      </c>
      <c r="M50" s="255">
        <f>IF(ISBLANK('Bewertung ZK-2'!$G$22),"",'Bewertung ZK-2'!$G$22)</f>
        <v>2</v>
      </c>
      <c r="N50" s="246"/>
      <c r="O50" s="254">
        <f>IF(ISBLANK('Bewertung ZK-2'!$G$23),"",P50*$B50)</f>
        <v>0.4</v>
      </c>
      <c r="P50" s="255">
        <f>IF(ISBLANK('Bewertung ZK-2'!$G$23),"",'Bewertung ZK-2'!$G$23)</f>
        <v>2</v>
      </c>
      <c r="Q50" s="246"/>
      <c r="R50" s="257" t="str">
        <f t="shared" ref="R50:R55" si="2">$A50</f>
        <v>ZK-2 Bauprogramm</v>
      </c>
      <c r="S50" s="256">
        <f t="shared" ref="S50:S55" si="3">$B50</f>
        <v>0.2</v>
      </c>
      <c r="T50" s="254">
        <f>IF(ISBLANK('Bewertung ZK-2'!$G$24),"",U50*$B50)</f>
        <v>0.60000000000000009</v>
      </c>
      <c r="U50" s="255">
        <f>IF(ISBLANK('Bewertung ZK-2'!$G$24),"",'Bewertung ZK-2'!$G$24)</f>
        <v>3</v>
      </c>
      <c r="V50" s="246"/>
      <c r="W50" s="254">
        <f>IF(ISBLANK('Bewertung ZK-2'!$G$25),"",X50*$B50)</f>
        <v>0.60000000000000009</v>
      </c>
      <c r="X50" s="255">
        <f>IF(ISBLANK('Bewertung ZK-2'!$G$25),"",'Bewertung ZK-2'!$G$25)</f>
        <v>3</v>
      </c>
      <c r="Y50" s="246"/>
      <c r="Z50" s="254">
        <f>IF(ISBLANK('Bewertung ZK-2'!$G26),"",AA50*$B50)</f>
        <v>0.8</v>
      </c>
      <c r="AA50" s="255">
        <f>IF(ISBLANK('Bewertung ZK-2'!$G$26),"",'Bewertung ZK-2'!$G$26)</f>
        <v>4</v>
      </c>
      <c r="AB50" s="246"/>
      <c r="AC50" s="254">
        <f>IF(ISBLANK('Bewertung ZK-2'!$G27),"",AD50*$B50)</f>
        <v>0.60000000000000009</v>
      </c>
      <c r="AD50" s="255">
        <f>IF(ISBLANK('Bewertung ZK-2'!$G$27),"",'Bewertung ZK-2'!$G$27)</f>
        <v>3</v>
      </c>
      <c r="AE50" s="246"/>
      <c r="AF50" s="254">
        <f>IF(ISBLANK('Bewertung ZK-2'!$G$28),"",AG50*$B50)</f>
        <v>1</v>
      </c>
      <c r="AG50" s="255">
        <f>IF(ISBLANK('Bewertung ZK-2'!$G$28),"",'Bewertung ZK-2'!$G$28)</f>
        <v>5</v>
      </c>
      <c r="AH50" s="246"/>
    </row>
    <row r="51" spans="1:35" s="251" customFormat="1" ht="10.95" customHeight="1" x14ac:dyDescent="0.2">
      <c r="A51" s="9" t="str">
        <f>IF(ISBLANK('Bewertung ZK-3'!C19),"",'Bewertung ZK-3'!C19)</f>
        <v>ZK-3 Jugendförderung</v>
      </c>
      <c r="B51" s="256">
        <f>IF(ISBLANK('Bewertung ZK-3'!C$9),"",'Bewertung ZK-3'!C$9)</f>
        <v>0.1</v>
      </c>
      <c r="C51" s="254">
        <f>IF(ISBLANK('Bewertung ZK-3'!$G$19),"",D51*$B51)</f>
        <v>0.4</v>
      </c>
      <c r="D51" s="255">
        <f>IF(ISBLANK('Bewertung ZK-3'!$G$19),"",'Bewertung ZK-3'!$G$19)</f>
        <v>4</v>
      </c>
      <c r="E51" s="246"/>
      <c r="F51" s="254">
        <f>IF(ISBLANK('Bewertung ZK-3'!$G$20),"",G51*$B51)</f>
        <v>0</v>
      </c>
      <c r="G51" s="255">
        <f>IF(ISBLANK('Bewertung ZK-3'!$G$20),"",'Bewertung ZK-3'!$G$20)</f>
        <v>0</v>
      </c>
      <c r="H51" s="246"/>
      <c r="I51" s="254">
        <f>IF(ISBLANK('Bewertung ZK-3'!$G$21),"",J51*$B51)</f>
        <v>0.5</v>
      </c>
      <c r="J51" s="255">
        <f>IF(ISBLANK('Bewertung ZK-3'!$G$21),"",'Bewertung ZK-3'!$G$21)</f>
        <v>5</v>
      </c>
      <c r="K51" s="246"/>
      <c r="L51" s="254">
        <f>IF(ISBLANK('Bewertung ZK-3'!$G$22),"",M51*$B51)</f>
        <v>0.30000000000000004</v>
      </c>
      <c r="M51" s="255">
        <f>IF(ISBLANK('Bewertung ZK-3'!$G$22),"",'Bewertung ZK-3'!$G$22)</f>
        <v>3</v>
      </c>
      <c r="N51" s="246"/>
      <c r="O51" s="254">
        <f>IF(ISBLANK('Bewertung ZK-3'!$G$23),"",P51*$B51)</f>
        <v>0.30000000000000004</v>
      </c>
      <c r="P51" s="255">
        <f>IF(ISBLANK('Bewertung ZK-3'!$G$23),"",'Bewertung ZK-3'!$G$23)</f>
        <v>3</v>
      </c>
      <c r="Q51" s="246"/>
      <c r="R51" s="257" t="str">
        <f t="shared" si="2"/>
        <v>ZK-3 Jugendförderung</v>
      </c>
      <c r="S51" s="256">
        <f t="shared" si="3"/>
        <v>0.1</v>
      </c>
      <c r="T51" s="254">
        <f>IF(ISBLANK('Bewertung ZK-3'!$G$24),"",U51*$B51)</f>
        <v>0.30000000000000004</v>
      </c>
      <c r="U51" s="255">
        <f>IF(ISBLANK('Bewertung ZK-3'!$G$24),"",'Bewertung ZK-3'!$G$24)</f>
        <v>3</v>
      </c>
      <c r="V51" s="246"/>
      <c r="W51" s="254">
        <f>IF(ISBLANK('Bewertung ZK-3'!$G$25),"",X51*$B51)</f>
        <v>0.30000000000000004</v>
      </c>
      <c r="X51" s="255">
        <f>IF(ISBLANK('Bewertung ZK-3'!$G$25),"",'Bewertung ZK-3'!$G$25)</f>
        <v>3</v>
      </c>
      <c r="Y51" s="246"/>
      <c r="Z51" s="254">
        <f>IF(ISBLANK('Bewertung ZK-3'!$G$26),"",AA51*$B51)</f>
        <v>0.30000000000000004</v>
      </c>
      <c r="AA51" s="255">
        <f>IF(ISBLANK('Bewertung ZK-3'!$G$26),"",'Bewertung ZK-3'!$G$26)</f>
        <v>3</v>
      </c>
      <c r="AB51" s="246"/>
      <c r="AC51" s="254">
        <f>IF(ISBLANK('Bewertung ZK-3'!$G$27),"",AD51*$B51)</f>
        <v>0.30000000000000004</v>
      </c>
      <c r="AD51" s="255">
        <f>IF(ISBLANK('Bewertung ZK-3'!$G$27),"",'Bewertung ZK-3'!$G$27)</f>
        <v>3</v>
      </c>
      <c r="AE51" s="246"/>
      <c r="AF51" s="254">
        <f>IF(ISBLANK('Bewertung ZK-3'!$G$28),"",AG51*$B51)</f>
        <v>0.30000000000000004</v>
      </c>
      <c r="AG51" s="255">
        <f>IF(ISBLANK('Bewertung ZK-3'!$G$28),"",'Bewertung ZK-3'!$G$28)</f>
        <v>3</v>
      </c>
      <c r="AH51" s="246"/>
    </row>
    <row r="52" spans="1:35" s="251" customFormat="1" ht="10.95" customHeight="1" x14ac:dyDescent="0.2">
      <c r="A52" s="9" t="str">
        <f>IF(ISBLANK('Bewertung ZK-4'!C19),"",'Bewertung ZK-4'!C19)</f>
        <v>ZK-4 Bezeichnung</v>
      </c>
      <c r="B52" s="256" t="str">
        <f>IF(ISBLANK('Bewertung ZK-4'!C$9),"",'Bewertung ZK-4'!C$9)</f>
        <v/>
      </c>
      <c r="C52" s="254" t="str">
        <f>IF(ISBLANK('Bewertung ZK-4'!$G$19),"",D52*$B52)</f>
        <v/>
      </c>
      <c r="D52" s="255" t="str">
        <f>IF(ISBLANK('Bewertung ZK-4'!$G$19),"",'Bewertung ZK-4'!$G$19)</f>
        <v/>
      </c>
      <c r="E52" s="246"/>
      <c r="F52" s="254" t="str">
        <f>IF(ISBLANK('Bewertung ZK-4'!$G$20),"",G52*$B52)</f>
        <v/>
      </c>
      <c r="G52" s="255" t="str">
        <f>IF(ISBLANK('Bewertung ZK-4'!$G$20),"",'Bewertung ZK-4'!$G$20)</f>
        <v/>
      </c>
      <c r="H52" s="246"/>
      <c r="I52" s="254" t="str">
        <f>IF(ISBLANK('Bewertung ZK-4'!$G$21),"",J52*$B52)</f>
        <v/>
      </c>
      <c r="J52" s="255" t="str">
        <f>IF(ISBLANK('Bewertung ZK-4'!$G$21),"",'Bewertung ZK-4'!$G$21)</f>
        <v/>
      </c>
      <c r="K52" s="246"/>
      <c r="L52" s="254" t="str">
        <f>IF(ISBLANK('Bewertung ZK-4'!$G$22),"",M52*$B52)</f>
        <v/>
      </c>
      <c r="M52" s="255" t="str">
        <f>IF(ISBLANK('Bewertung ZK-4'!$G$22),"",'Bewertung ZK-4'!$G$22)</f>
        <v/>
      </c>
      <c r="N52" s="246"/>
      <c r="O52" s="254" t="str">
        <f>IF(ISBLANK('Bewertung ZK-4'!$G$23),"",P52*$B52)</f>
        <v/>
      </c>
      <c r="P52" s="255" t="str">
        <f>IF(ISBLANK('Bewertung ZK-4'!$G$23),"",'Bewertung ZK-4'!$G$23)</f>
        <v/>
      </c>
      <c r="Q52" s="246"/>
      <c r="R52" s="257" t="str">
        <f t="shared" si="2"/>
        <v>ZK-4 Bezeichnung</v>
      </c>
      <c r="S52" s="256" t="str">
        <f t="shared" si="3"/>
        <v/>
      </c>
      <c r="T52" s="254" t="str">
        <f>IF(ISBLANK('Bewertung ZK-4'!$G$24),"",U52*$B52)</f>
        <v/>
      </c>
      <c r="U52" s="255" t="str">
        <f>IF(ISBLANK('Bewertung ZK-4'!$G$24),"",'Bewertung ZK-4'!$G$24)</f>
        <v/>
      </c>
      <c r="V52" s="246"/>
      <c r="W52" s="254" t="str">
        <f>IF(ISBLANK('Bewertung ZK-4'!$G$25),"",X52*$B52)</f>
        <v/>
      </c>
      <c r="X52" s="255" t="str">
        <f>IF(ISBLANK('Bewertung ZK-4'!$G$25),"",'Bewertung ZK-4'!$G$25)</f>
        <v/>
      </c>
      <c r="Y52" s="246"/>
      <c r="Z52" s="254" t="str">
        <f>IF(ISBLANK('Bewertung ZK-4'!$G$26),"",AA52*$B52)</f>
        <v/>
      </c>
      <c r="AA52" s="255" t="str">
        <f>IF(ISBLANK('Bewertung ZK-4'!$G$26),"",'Bewertung ZK-4'!$G$26)</f>
        <v/>
      </c>
      <c r="AB52" s="246"/>
      <c r="AC52" s="254" t="str">
        <f>IF(ISBLANK('Bewertung ZK-4'!$G$27),"",AD52*$B52)</f>
        <v/>
      </c>
      <c r="AD52" s="255" t="str">
        <f>IF(ISBLANK('Bewertung ZK-4'!$G$27),"",'Bewertung ZK-4'!$G$27)</f>
        <v/>
      </c>
      <c r="AE52" s="246"/>
      <c r="AF52" s="254" t="str">
        <f>IF(ISBLANK('Bewertung ZK-4'!$G$28),"",AG52*$B52)</f>
        <v/>
      </c>
      <c r="AG52" s="255" t="str">
        <f>IF(ISBLANK('Bewertung ZK-4'!$G$28),"",'Bewertung ZK-4'!$G$28)</f>
        <v/>
      </c>
      <c r="AH52" s="246"/>
    </row>
    <row r="53" spans="1:35" s="251" customFormat="1" ht="10.95" customHeight="1" x14ac:dyDescent="0.2">
      <c r="A53" s="9" t="str">
        <f>IF(ISBLANK('Bewertung ZK-5'!C19),"",'Bewertung ZK-5'!C19)</f>
        <v>ZK-5 Bezeichnung</v>
      </c>
      <c r="B53" s="256" t="str">
        <f>IF(ISBLANK('Bewertung ZK-5'!C$9),"",'Bewertung ZK-5'!C$9)</f>
        <v/>
      </c>
      <c r="C53" s="254" t="str">
        <f>IF(ISBLANK('Bewertung ZK-5'!$G$19),"",D53*$B53)</f>
        <v/>
      </c>
      <c r="D53" s="255" t="str">
        <f>IF(ISBLANK('Bewertung ZK-5'!$G$19),"",'Bewertung ZK-5'!$G$19)</f>
        <v/>
      </c>
      <c r="E53" s="246"/>
      <c r="F53" s="254" t="str">
        <f>IF(ISBLANK('Bewertung ZK-5'!$G$20),"",G53*$B53)</f>
        <v/>
      </c>
      <c r="G53" s="255" t="str">
        <f>IF(ISBLANK('Bewertung ZK-5'!$G$20),"",'Bewertung ZK-5'!$G$20)</f>
        <v/>
      </c>
      <c r="H53" s="246"/>
      <c r="I53" s="254" t="str">
        <f>IF(ISBLANK('Bewertung ZK-5'!$G$21),"",J53*$B53)</f>
        <v/>
      </c>
      <c r="J53" s="255" t="str">
        <f>IF(ISBLANK('Bewertung ZK-5'!$G$21),"",'Bewertung ZK-5'!$G$21)</f>
        <v/>
      </c>
      <c r="K53" s="246"/>
      <c r="L53" s="254" t="str">
        <f>IF(ISBLANK('Bewertung ZK-5'!$G$22),"",M53*$B53)</f>
        <v/>
      </c>
      <c r="M53" s="255" t="str">
        <f>IF(ISBLANK('Bewertung ZK-5'!$G$22),"",'Bewertung ZK-5'!$G$22)</f>
        <v/>
      </c>
      <c r="N53" s="246"/>
      <c r="O53" s="254" t="str">
        <f>IF(ISBLANK('Bewertung ZK-5'!$G$23),"",P53*$B53)</f>
        <v/>
      </c>
      <c r="P53" s="255" t="str">
        <f>IF(ISBLANK('Bewertung ZK-5'!$G$23),"",'Bewertung ZK-5'!$G$23)</f>
        <v/>
      </c>
      <c r="Q53" s="246"/>
      <c r="R53" s="257" t="str">
        <f t="shared" si="2"/>
        <v>ZK-5 Bezeichnung</v>
      </c>
      <c r="S53" s="256" t="str">
        <f t="shared" si="3"/>
        <v/>
      </c>
      <c r="T53" s="254" t="str">
        <f>IF(ISBLANK('Bewertung ZK-5'!$G$24),"",U53*$B53)</f>
        <v/>
      </c>
      <c r="U53" s="255" t="str">
        <f>IF(ISBLANK('Bewertung ZK-5'!$G$24),"",'Bewertung ZK-5'!$G$24)</f>
        <v/>
      </c>
      <c r="V53" s="246"/>
      <c r="W53" s="254" t="str">
        <f>IF(ISBLANK('Bewertung ZK-5'!$G$25),"",X53*$B53)</f>
        <v/>
      </c>
      <c r="X53" s="255" t="str">
        <f>IF(ISBLANK('Bewertung ZK-5'!$G$25),"",'Bewertung ZK-5'!$G$25)</f>
        <v/>
      </c>
      <c r="Y53" s="246"/>
      <c r="Z53" s="254" t="str">
        <f>IF(ISBLANK('Bewertung ZK-5'!$G$26),"",AA53*$B53)</f>
        <v/>
      </c>
      <c r="AA53" s="255" t="str">
        <f>IF(ISBLANK('Bewertung ZK-5'!$G$26),"",'Bewertung ZK-5'!$G$26)</f>
        <v/>
      </c>
      <c r="AB53" s="246"/>
      <c r="AC53" s="254" t="str">
        <f>IF(ISBLANK('Bewertung ZK-5'!$G$27),"",AD53*$B53)</f>
        <v/>
      </c>
      <c r="AD53" s="255" t="str">
        <f>IF(ISBLANK('Bewertung ZK-5'!$G$27),"",'Bewertung ZK-5'!$G$27)</f>
        <v/>
      </c>
      <c r="AE53" s="246"/>
      <c r="AF53" s="254" t="str">
        <f>IF(ISBLANK('Bewertung ZK-5'!$G$28),"",AG53*$B53)</f>
        <v/>
      </c>
      <c r="AG53" s="255" t="str">
        <f>IF(ISBLANK('Bewertung ZK-5'!$G$28),"",'Bewertung ZK-5'!$G$28)</f>
        <v/>
      </c>
      <c r="AH53" s="246"/>
    </row>
    <row r="54" spans="1:35" s="251" customFormat="1" ht="10.95" customHeight="1" x14ac:dyDescent="0.2">
      <c r="A54" s="9" t="str">
        <f>IF(ISBLANK('Bewertung ZK-6'!C19),"",'Bewertung ZK-6'!C19)</f>
        <v>ZK-6 Bezeichnung</v>
      </c>
      <c r="B54" s="256" t="str">
        <f>IF(ISBLANK('Bewertung ZK-6'!C$9),"",'Bewertung ZK-6'!C$9)</f>
        <v/>
      </c>
      <c r="C54" s="254" t="str">
        <f>IF(ISBLANK('Bewertung ZK-6'!$G$19),"",D54*$B54)</f>
        <v/>
      </c>
      <c r="D54" s="255" t="str">
        <f>IF(ISBLANK('Bewertung ZK-6'!$G$19),"",'Bewertung ZK-6'!$G$19)</f>
        <v/>
      </c>
      <c r="E54" s="246"/>
      <c r="F54" s="254" t="str">
        <f>IF(ISBLANK('Bewertung ZK-6'!$G$20),"",G54*$B54)</f>
        <v/>
      </c>
      <c r="G54" s="255" t="str">
        <f>IF(ISBLANK('Bewertung ZK-6'!$G$20),"",'Bewertung ZK-6'!$G$20)</f>
        <v/>
      </c>
      <c r="H54" s="246"/>
      <c r="I54" s="254" t="str">
        <f>IF(ISBLANK('Bewertung ZK-6'!$G$21),"",J54*$B54)</f>
        <v/>
      </c>
      <c r="J54" s="255" t="str">
        <f>IF(ISBLANK('Bewertung ZK-6'!$G$21),"",'Bewertung ZK-6'!$G$21)</f>
        <v/>
      </c>
      <c r="K54" s="246"/>
      <c r="L54" s="254" t="str">
        <f>IF(ISBLANK('Bewertung ZK-6'!$G$22),"",M54*$B54)</f>
        <v/>
      </c>
      <c r="M54" s="255" t="str">
        <f>IF(ISBLANK('Bewertung ZK-6'!$G$22),"",'Bewertung ZK-6'!$G$22)</f>
        <v/>
      </c>
      <c r="N54" s="246"/>
      <c r="O54" s="254" t="str">
        <f>IF(ISBLANK('Bewertung ZK-6'!$G$23),"",P54*$B54)</f>
        <v/>
      </c>
      <c r="P54" s="255" t="str">
        <f>IF(ISBLANK('Bewertung ZK-6'!$G$23),"",'Bewertung ZK-6'!$G$23)</f>
        <v/>
      </c>
      <c r="Q54" s="246"/>
      <c r="R54" s="257" t="str">
        <f t="shared" si="2"/>
        <v>ZK-6 Bezeichnung</v>
      </c>
      <c r="S54" s="256" t="str">
        <f t="shared" si="3"/>
        <v/>
      </c>
      <c r="T54" s="254" t="str">
        <f>IF(ISBLANK('Bewertung ZK-6'!$G$24),"",U54*$B54)</f>
        <v/>
      </c>
      <c r="U54" s="255" t="str">
        <f>IF(ISBLANK('Bewertung ZK-6'!$G$24),"",'Bewertung ZK-6'!$G$24)</f>
        <v/>
      </c>
      <c r="V54" s="246"/>
      <c r="W54" s="254" t="str">
        <f>IF(ISBLANK('Bewertung ZK-6'!$G$25),"",X54*$B54)</f>
        <v/>
      </c>
      <c r="X54" s="255" t="str">
        <f>IF(ISBLANK('Bewertung ZK-6'!$G$25),"",'Bewertung ZK-6'!$G$25)</f>
        <v/>
      </c>
      <c r="Y54" s="246"/>
      <c r="Z54" s="254" t="str">
        <f>IF(ISBLANK('Bewertung ZK-6'!$G$26),"",AA54*$B54)</f>
        <v/>
      </c>
      <c r="AA54" s="255" t="str">
        <f>IF(ISBLANK('Bewertung ZK-6'!$G$26),"",'Bewertung ZK-6'!$G$26)</f>
        <v/>
      </c>
      <c r="AB54" s="246"/>
      <c r="AC54" s="254" t="str">
        <f>IF(ISBLANK('Bewertung ZK-6'!$G$27),"",AD54*$B54)</f>
        <v/>
      </c>
      <c r="AD54" s="255" t="str">
        <f>IF(ISBLANK('Bewertung ZK-6'!$G$27),"",'Bewertung ZK-6'!$G$27)</f>
        <v/>
      </c>
      <c r="AE54" s="246"/>
      <c r="AF54" s="254" t="str">
        <f>IF(ISBLANK('Bewertung ZK-6'!$G$28),"",AG54*$B54)</f>
        <v/>
      </c>
      <c r="AG54" s="255" t="str">
        <f>IF(ISBLANK('Bewertung ZK-6'!$G$28),"",'Bewertung ZK-6'!$G$28)</f>
        <v/>
      </c>
      <c r="AH54" s="246"/>
    </row>
    <row r="55" spans="1:35" s="251" customFormat="1" ht="10.95" customHeight="1" x14ac:dyDescent="0.2">
      <c r="A55" s="10" t="str">
        <f>IF(ISBLANK('Bewertung ZK-7'!C19),"",'Bewertung ZK-7'!C19)</f>
        <v>ZK-7 Bezeichnung</v>
      </c>
      <c r="B55" s="258" t="str">
        <f>IF(ISBLANK('Bewertung ZK-7'!C$9),"",'Bewertung ZK-7'!C$9)</f>
        <v/>
      </c>
      <c r="C55" s="259" t="str">
        <f>IF(ISBLANK('Bewertung ZK-7'!$G$19),"",D55*$B55)</f>
        <v/>
      </c>
      <c r="D55" s="260" t="str">
        <f>IF(ISBLANK('Bewertung ZK-7'!$G$19),"",'Bewertung ZK-7'!$G$19)</f>
        <v/>
      </c>
      <c r="E55" s="246"/>
      <c r="F55" s="259" t="str">
        <f>IF(ISBLANK('Bewertung ZK-7'!$G$20),"",G55*$B55)</f>
        <v/>
      </c>
      <c r="G55" s="260" t="str">
        <f>IF(ISBLANK('Bewertung ZK-7'!$G$20),"",'Bewertung ZK-7'!$G$20)</f>
        <v/>
      </c>
      <c r="H55" s="246"/>
      <c r="I55" s="259" t="str">
        <f>IF(ISBLANK('Bewertung ZK-7'!$G$21),"",J55*$B55)</f>
        <v/>
      </c>
      <c r="J55" s="260" t="str">
        <f>IF(ISBLANK('Bewertung ZK-7'!$G$21),"",'Bewertung ZK-7'!$G$21)</f>
        <v/>
      </c>
      <c r="K55" s="246"/>
      <c r="L55" s="259" t="str">
        <f>IF(ISBLANK('Bewertung ZK-7'!$G$22),"",M55*$B55)</f>
        <v/>
      </c>
      <c r="M55" s="260" t="str">
        <f>IF(ISBLANK('Bewertung ZK-7'!$G$22),"",'Bewertung ZK-7'!$G$22)</f>
        <v/>
      </c>
      <c r="N55" s="246"/>
      <c r="O55" s="259" t="str">
        <f>IF(ISBLANK('Bewertung ZK-7'!$G$23),"",P55*$B55)</f>
        <v/>
      </c>
      <c r="P55" s="260" t="str">
        <f>IF(ISBLANK('Bewertung ZK-7'!$G$23),"",'Bewertung ZK-7'!$G$23)</f>
        <v/>
      </c>
      <c r="Q55" s="246"/>
      <c r="R55" s="261" t="str">
        <f t="shared" si="2"/>
        <v>ZK-7 Bezeichnung</v>
      </c>
      <c r="S55" s="258" t="str">
        <f t="shared" si="3"/>
        <v/>
      </c>
      <c r="T55" s="259" t="str">
        <f>IF(ISBLANK('Bewertung ZK-7'!$G$24),"",U55*$B55)</f>
        <v/>
      </c>
      <c r="U55" s="260" t="str">
        <f>IF(ISBLANK('Bewertung ZK-7'!$G$24),"",'Bewertung ZK-7'!$G$24)</f>
        <v/>
      </c>
      <c r="V55" s="246"/>
      <c r="W55" s="259" t="str">
        <f>IF(ISBLANK('Bewertung ZK-7'!$G$25),"",X55*$B55)</f>
        <v/>
      </c>
      <c r="X55" s="260" t="str">
        <f>IF(ISBLANK('Bewertung ZK-7'!$G$25),"",'Bewertung ZK-7'!$G$25)</f>
        <v/>
      </c>
      <c r="Y55" s="246"/>
      <c r="Z55" s="259" t="str">
        <f>IF(ISBLANK('Bewertung ZK-7'!$G$26),"",AA55*$B55)</f>
        <v/>
      </c>
      <c r="AA55" s="260" t="str">
        <f>IF(ISBLANK('Bewertung ZK-7'!$G$26),"",'Bewertung ZK-7'!$G$26)</f>
        <v/>
      </c>
      <c r="AB55" s="246"/>
      <c r="AC55" s="259" t="str">
        <f>IF(ISBLANK('Bewertung ZK-7'!$G$27),"",AD55*$B55)</f>
        <v/>
      </c>
      <c r="AD55" s="260" t="str">
        <f>IF(ISBLANK('Bewertung ZK-7'!$G$27),"",'Bewertung ZK-7'!$G$27)</f>
        <v/>
      </c>
      <c r="AE55" s="246"/>
      <c r="AF55" s="259" t="str">
        <f>IF(ISBLANK('Bewertung ZK-7'!$G$28),"",AG55*$B55)</f>
        <v/>
      </c>
      <c r="AG55" s="260" t="str">
        <f>IF(ISBLANK('Bewertung ZK-7'!$G$28),"",'Bewertung ZK-7'!$G$28)</f>
        <v/>
      </c>
      <c r="AH55" s="246"/>
    </row>
    <row r="56" spans="1:35" ht="10.95" customHeight="1" x14ac:dyDescent="0.25">
      <c r="A56" s="10" t="s">
        <v>10</v>
      </c>
      <c r="B56" s="129">
        <f>IF(ISBLANK(B$49),"",SUM(B49:B55))</f>
        <v>0.99999999999999989</v>
      </c>
      <c r="C56" s="124" t="str">
        <f>IF(ISNUMBER(C$32),SUM(C49:C55),"")</f>
        <v/>
      </c>
      <c r="D56" s="99"/>
      <c r="E56" s="125"/>
      <c r="F56" s="124" t="str">
        <f>IF(ISNUMBER(F$32),SUM(F49:F55),"")</f>
        <v/>
      </c>
      <c r="G56" s="99"/>
      <c r="H56" s="125"/>
      <c r="I56" s="124" t="str">
        <f>IF(ISNUMBER(I$32),SUM(I49:I55),"")</f>
        <v/>
      </c>
      <c r="J56" s="99"/>
      <c r="K56" s="125"/>
      <c r="L56" s="124" t="str">
        <f>IF(ISNUMBER(L$32),SUM(L49:L55),"")</f>
        <v/>
      </c>
      <c r="M56" s="99"/>
      <c r="N56" s="125"/>
      <c r="O56" s="124" t="str">
        <f>IF(ISNUMBER(O$32),SUM(O49:O55),"")</f>
        <v/>
      </c>
      <c r="P56" s="99"/>
      <c r="Q56" s="125"/>
      <c r="R56" s="124" t="str">
        <f>$A56</f>
        <v>Total</v>
      </c>
      <c r="S56" s="123">
        <f>$B56</f>
        <v>0.99999999999999989</v>
      </c>
      <c r="T56" s="124" t="str">
        <f>IF(ISNUMBER(T$32),SUM(T49:T55),"")</f>
        <v/>
      </c>
      <c r="U56" s="99"/>
      <c r="V56" s="125"/>
      <c r="W56" s="124" t="str">
        <f>IF(ISNUMBER(W$32),SUM(W49:W55),"")</f>
        <v/>
      </c>
      <c r="X56" s="99"/>
      <c r="Y56" s="125"/>
      <c r="Z56" s="124" t="str">
        <f>IF(ISNUMBER(Z$32),SUM(Z49:Z55),"")</f>
        <v/>
      </c>
      <c r="AA56" s="99"/>
      <c r="AB56" s="125"/>
      <c r="AC56" s="124" t="str">
        <f>IF(ISNUMBER(AC$32),SUM(AC49:AC55),"")</f>
        <v/>
      </c>
      <c r="AD56" s="99"/>
      <c r="AE56" s="125"/>
      <c r="AF56" s="124" t="str">
        <f>IF(ISNUMBER(AF$32),SUM(AF49:AF55),"")</f>
        <v/>
      </c>
      <c r="AG56" s="99"/>
      <c r="AH56" s="125"/>
      <c r="AI56" s="79"/>
    </row>
    <row r="57" spans="1:35" s="127" customFormat="1" ht="10.95" customHeight="1" x14ac:dyDescent="0.25">
      <c r="A57" s="19" t="s">
        <v>54</v>
      </c>
      <c r="B57" s="126"/>
      <c r="E57" s="128" t="str">
        <f>IF(ISNUMBER(C$56),_xlfn.RANK.EQ(C56,$C56:$AH56,0),"")</f>
        <v/>
      </c>
      <c r="H57" s="128" t="str">
        <f>IF(ISNUMBER(F$56),_xlfn.RANK.EQ(F56,$C56:$AH56,0),"")</f>
        <v/>
      </c>
      <c r="K57" s="128" t="str">
        <f>IF(ISNUMBER(I$56),_xlfn.RANK.EQ(I56,$C56:$AH56,0),"")</f>
        <v/>
      </c>
      <c r="N57" s="128" t="str">
        <f>IF(ISNUMBER(L$56),_xlfn.RANK.EQ(L56,$C56:$AH56,0),"")</f>
        <v/>
      </c>
      <c r="Q57" s="128" t="str">
        <f>IF(ISNUMBER(O$56),_xlfn.RANK.EQ(O56,$C56:$AH56,0),"")</f>
        <v/>
      </c>
      <c r="R57" s="126" t="s">
        <v>54</v>
      </c>
      <c r="V57" s="128" t="str">
        <f>IF(ISNUMBER(T$56),_xlfn.RANK.EQ(T56,$C56:$AH56,0),"")</f>
        <v/>
      </c>
      <c r="Y57" s="128" t="str">
        <f>IF(ISNUMBER(W$56),_xlfn.RANK.EQ(W56,$C56:$AH56,0),"")</f>
        <v/>
      </c>
      <c r="AB57" s="128" t="str">
        <f>IF(ISNUMBER(Z$56),_xlfn.RANK.EQ(Z56,$C56:$AH56,0),"")</f>
        <v/>
      </c>
      <c r="AE57" s="128" t="str">
        <f>IF(ISNUMBER(AC$56),_xlfn.RANK.EQ(AC56,$C56:$AH56,0),"")</f>
        <v/>
      </c>
      <c r="AH57" s="128" t="str">
        <f>IF(ISNUMBER(AF$56),_xlfn.RANK.EQ(AF56,$C56:$AH56,0),"")</f>
        <v/>
      </c>
    </row>
    <row r="58" spans="1:35" ht="10.95" customHeight="1" x14ac:dyDescent="0.25">
      <c r="H58" s="81"/>
      <c r="K58" s="81"/>
      <c r="N58" s="81"/>
      <c r="Q58" s="81"/>
      <c r="V58" s="81"/>
      <c r="Y58" s="81"/>
      <c r="AB58" s="81"/>
      <c r="AE58" s="81"/>
      <c r="AH58" s="81"/>
    </row>
    <row r="59" spans="1:35" ht="10.95" customHeight="1" x14ac:dyDescent="0.25">
      <c r="A59" s="157" t="s">
        <v>11</v>
      </c>
      <c r="B59" s="272"/>
      <c r="C59" s="145" t="s">
        <v>242</v>
      </c>
      <c r="D59" s="146"/>
      <c r="E59" s="147"/>
      <c r="F59" s="145"/>
      <c r="G59" s="146"/>
      <c r="H59" s="147"/>
      <c r="I59" s="145"/>
      <c r="J59" s="146"/>
      <c r="K59" s="147"/>
      <c r="L59" s="145"/>
      <c r="M59" s="146"/>
      <c r="N59" s="147"/>
      <c r="O59" s="145"/>
      <c r="P59" s="146"/>
      <c r="Q59" s="147"/>
      <c r="R59" s="157" t="s">
        <v>11</v>
      </c>
      <c r="S59" s="272"/>
      <c r="T59" s="145"/>
      <c r="U59" s="146"/>
      <c r="V59" s="147"/>
      <c r="W59" s="145"/>
      <c r="X59" s="146"/>
      <c r="Y59" s="147"/>
      <c r="Z59" s="145"/>
      <c r="AA59" s="146"/>
      <c r="AB59" s="147"/>
      <c r="AC59" s="145"/>
      <c r="AD59" s="146"/>
      <c r="AE59" s="147"/>
      <c r="AF59" s="145"/>
      <c r="AG59" s="146"/>
      <c r="AH59" s="147"/>
    </row>
    <row r="60" spans="1:35" ht="10.95" customHeight="1" x14ac:dyDescent="0.25">
      <c r="A60" s="277"/>
      <c r="B60" s="178"/>
      <c r="C60" s="148"/>
      <c r="D60" s="149"/>
      <c r="E60" s="150"/>
      <c r="F60" s="148"/>
      <c r="G60" s="149"/>
      <c r="H60" s="150"/>
      <c r="I60" s="148"/>
      <c r="J60" s="149"/>
      <c r="K60" s="150"/>
      <c r="L60" s="148"/>
      <c r="M60" s="149"/>
      <c r="N60" s="150"/>
      <c r="O60" s="148"/>
      <c r="P60" s="149"/>
      <c r="Q60" s="150"/>
      <c r="R60" s="277"/>
      <c r="S60" s="178"/>
      <c r="T60" s="148"/>
      <c r="U60" s="149"/>
      <c r="V60" s="150"/>
      <c r="W60" s="148"/>
      <c r="X60" s="149"/>
      <c r="Y60" s="150"/>
      <c r="Z60" s="148"/>
      <c r="AA60" s="149"/>
      <c r="AB60" s="150"/>
      <c r="AC60" s="148"/>
      <c r="AD60" s="149"/>
      <c r="AE60" s="150"/>
      <c r="AF60" s="148"/>
      <c r="AG60" s="149"/>
      <c r="AH60" s="150"/>
    </row>
    <row r="61" spans="1:35" ht="10.95" customHeight="1" x14ac:dyDescent="0.25">
      <c r="A61" s="277"/>
      <c r="B61" s="178"/>
      <c r="C61" s="148"/>
      <c r="D61" s="149"/>
      <c r="E61" s="150"/>
      <c r="F61" s="148"/>
      <c r="G61" s="149"/>
      <c r="H61" s="150"/>
      <c r="I61" s="148"/>
      <c r="J61" s="149"/>
      <c r="K61" s="150"/>
      <c r="L61" s="148"/>
      <c r="M61" s="149"/>
      <c r="N61" s="150"/>
      <c r="O61" s="148"/>
      <c r="P61" s="149"/>
      <c r="Q61" s="150"/>
      <c r="R61" s="277"/>
      <c r="S61" s="178"/>
      <c r="T61" s="148"/>
      <c r="U61" s="149"/>
      <c r="V61" s="150"/>
      <c r="W61" s="148"/>
      <c r="X61" s="149"/>
      <c r="Y61" s="150"/>
      <c r="Z61" s="148"/>
      <c r="AA61" s="149"/>
      <c r="AB61" s="150"/>
      <c r="AC61" s="148"/>
      <c r="AD61" s="149"/>
      <c r="AE61" s="150"/>
      <c r="AF61" s="148"/>
      <c r="AG61" s="149"/>
      <c r="AH61" s="150"/>
    </row>
    <row r="62" spans="1:35" ht="10.95" customHeight="1" x14ac:dyDescent="0.25">
      <c r="A62" s="277"/>
      <c r="B62" s="178"/>
      <c r="C62" s="148"/>
      <c r="D62" s="149"/>
      <c r="E62" s="150"/>
      <c r="F62" s="148"/>
      <c r="G62" s="149"/>
      <c r="H62" s="150"/>
      <c r="I62" s="148"/>
      <c r="J62" s="149"/>
      <c r="K62" s="150"/>
      <c r="L62" s="148"/>
      <c r="M62" s="149"/>
      <c r="N62" s="150"/>
      <c r="O62" s="148"/>
      <c r="P62" s="149"/>
      <c r="Q62" s="150"/>
      <c r="R62" s="277"/>
      <c r="S62" s="178"/>
      <c r="T62" s="148"/>
      <c r="U62" s="149"/>
      <c r="V62" s="150"/>
      <c r="W62" s="148"/>
      <c r="X62" s="149"/>
      <c r="Y62" s="150"/>
      <c r="Z62" s="148"/>
      <c r="AA62" s="149"/>
      <c r="AB62" s="150"/>
      <c r="AC62" s="148"/>
      <c r="AD62" s="149"/>
      <c r="AE62" s="150"/>
      <c r="AF62" s="148"/>
      <c r="AG62" s="149"/>
      <c r="AH62" s="150"/>
    </row>
    <row r="63" spans="1:35" ht="10.95" customHeight="1" x14ac:dyDescent="0.25">
      <c r="A63" s="277"/>
      <c r="B63" s="178"/>
      <c r="C63" s="148"/>
      <c r="D63" s="149"/>
      <c r="E63" s="150"/>
      <c r="F63" s="148"/>
      <c r="G63" s="149"/>
      <c r="H63" s="150"/>
      <c r="I63" s="148"/>
      <c r="J63" s="149"/>
      <c r="K63" s="150"/>
      <c r="L63" s="148"/>
      <c r="M63" s="149"/>
      <c r="N63" s="150"/>
      <c r="O63" s="148"/>
      <c r="P63" s="149"/>
      <c r="Q63" s="150"/>
      <c r="R63" s="277"/>
      <c r="S63" s="178"/>
      <c r="T63" s="148"/>
      <c r="U63" s="149"/>
      <c r="V63" s="150"/>
      <c r="W63" s="148"/>
      <c r="X63" s="149"/>
      <c r="Y63" s="150"/>
      <c r="Z63" s="148"/>
      <c r="AA63" s="149"/>
      <c r="AB63" s="150"/>
      <c r="AC63" s="148"/>
      <c r="AD63" s="149"/>
      <c r="AE63" s="150"/>
      <c r="AF63" s="148"/>
      <c r="AG63" s="149"/>
      <c r="AH63" s="150"/>
    </row>
    <row r="64" spans="1:35" ht="10.95" customHeight="1" x14ac:dyDescent="0.25">
      <c r="A64" s="277"/>
      <c r="B64" s="178"/>
      <c r="C64" s="148"/>
      <c r="D64" s="149"/>
      <c r="E64" s="150"/>
      <c r="F64" s="148"/>
      <c r="G64" s="149"/>
      <c r="H64" s="150"/>
      <c r="I64" s="148"/>
      <c r="J64" s="149"/>
      <c r="K64" s="150"/>
      <c r="L64" s="148"/>
      <c r="M64" s="149"/>
      <c r="N64" s="150"/>
      <c r="O64" s="148"/>
      <c r="P64" s="149"/>
      <c r="Q64" s="150"/>
      <c r="R64" s="277"/>
      <c r="S64" s="178"/>
      <c r="T64" s="148"/>
      <c r="U64" s="149"/>
      <c r="V64" s="150"/>
      <c r="W64" s="148"/>
      <c r="X64" s="149"/>
      <c r="Y64" s="150"/>
      <c r="Z64" s="148"/>
      <c r="AA64" s="149"/>
      <c r="AB64" s="150"/>
      <c r="AC64" s="148"/>
      <c r="AD64" s="149"/>
      <c r="AE64" s="150"/>
      <c r="AF64" s="148"/>
      <c r="AG64" s="149"/>
      <c r="AH64" s="150"/>
    </row>
    <row r="65" spans="1:34" ht="10.95" customHeight="1" x14ac:dyDescent="0.25">
      <c r="A65" s="278"/>
      <c r="B65" s="175"/>
      <c r="C65" s="151"/>
      <c r="D65" s="152"/>
      <c r="E65" s="153"/>
      <c r="F65" s="151"/>
      <c r="G65" s="152"/>
      <c r="H65" s="153"/>
      <c r="I65" s="151"/>
      <c r="J65" s="152"/>
      <c r="K65" s="153"/>
      <c r="L65" s="151"/>
      <c r="M65" s="152"/>
      <c r="N65" s="153"/>
      <c r="O65" s="151"/>
      <c r="P65" s="152"/>
      <c r="Q65" s="153"/>
      <c r="R65" s="278"/>
      <c r="S65" s="175"/>
      <c r="T65" s="151"/>
      <c r="U65" s="152"/>
      <c r="V65" s="153"/>
      <c r="W65" s="151"/>
      <c r="X65" s="152"/>
      <c r="Y65" s="153"/>
      <c r="Z65" s="151"/>
      <c r="AA65" s="152"/>
      <c r="AB65" s="153"/>
      <c r="AC65" s="151"/>
      <c r="AD65" s="152"/>
      <c r="AE65" s="153"/>
      <c r="AF65" s="151"/>
      <c r="AG65" s="152"/>
      <c r="AH65" s="153"/>
    </row>
    <row r="66" spans="1:34" ht="10.95" customHeight="1" x14ac:dyDescent="0.25">
      <c r="H66" s="81"/>
      <c r="K66" s="81"/>
      <c r="N66" s="81"/>
      <c r="Q66" s="81"/>
      <c r="V66" s="81"/>
      <c r="Y66" s="81"/>
      <c r="AB66" s="81"/>
      <c r="AE66" s="81"/>
      <c r="AH66" s="81"/>
    </row>
    <row r="67" spans="1:34" ht="10.95" customHeight="1" x14ac:dyDescent="0.25">
      <c r="A67" s="7"/>
      <c r="B67" s="8"/>
      <c r="C67" s="7"/>
      <c r="D67" s="8"/>
      <c r="E67" s="20"/>
      <c r="F67" s="8"/>
      <c r="G67" s="8"/>
      <c r="H67" s="20"/>
      <c r="I67" s="8"/>
      <c r="J67" s="8"/>
      <c r="K67" s="20"/>
      <c r="L67" s="8"/>
      <c r="M67" s="8"/>
      <c r="N67" s="20"/>
      <c r="O67" s="8"/>
      <c r="P67" s="8"/>
      <c r="Q67" s="21"/>
      <c r="R67" s="106"/>
      <c r="S67" s="114"/>
      <c r="T67" s="7"/>
      <c r="U67" s="8"/>
      <c r="V67" s="20"/>
      <c r="W67" s="8"/>
      <c r="X67" s="8"/>
      <c r="Y67" s="20"/>
      <c r="Z67" s="8"/>
      <c r="AA67" s="8"/>
      <c r="AB67" s="20"/>
      <c r="AC67" s="8"/>
      <c r="AD67" s="8"/>
      <c r="AE67" s="21"/>
      <c r="AF67" s="8"/>
      <c r="AG67" s="8"/>
      <c r="AH67" s="21"/>
    </row>
    <row r="68" spans="1:34" ht="10.95" customHeight="1" x14ac:dyDescent="0.25">
      <c r="A68" s="22" t="s">
        <v>12</v>
      </c>
      <c r="B68" s="5"/>
      <c r="C68" s="9" t="s">
        <v>144</v>
      </c>
      <c r="D68" s="5"/>
      <c r="E68" s="23" t="s">
        <v>142</v>
      </c>
      <c r="F68" s="162"/>
      <c r="G68" s="155"/>
      <c r="H68" s="155"/>
      <c r="I68" s="160"/>
      <c r="J68" s="161"/>
      <c r="K68" s="161"/>
      <c r="L68" s="5"/>
      <c r="M68" s="5"/>
      <c r="N68" s="23"/>
      <c r="O68" s="5"/>
      <c r="P68" s="5"/>
      <c r="Q68" s="12"/>
      <c r="R68" s="93"/>
      <c r="S68" s="94"/>
      <c r="T68" s="9" t="s">
        <v>144</v>
      </c>
      <c r="U68" s="5"/>
      <c r="V68" s="23" t="s">
        <v>142</v>
      </c>
      <c r="W68" s="160" t="str">
        <f>IF(ISBLANK($F68),"",$F68)</f>
        <v/>
      </c>
      <c r="X68" s="177"/>
      <c r="Y68" s="177"/>
      <c r="Z68" s="5"/>
      <c r="AA68" s="5"/>
      <c r="AB68" s="23"/>
      <c r="AC68" s="5"/>
      <c r="AD68" s="5"/>
      <c r="AE68" s="12"/>
      <c r="AF68" s="5"/>
      <c r="AG68" s="5"/>
      <c r="AH68" s="12"/>
    </row>
    <row r="69" spans="1:34" ht="10.95" customHeight="1" x14ac:dyDescent="0.25">
      <c r="A69" s="9"/>
      <c r="B69" s="5"/>
      <c r="C69" s="9"/>
      <c r="D69" s="5"/>
      <c r="E69" s="24"/>
      <c r="F69" s="11"/>
      <c r="G69" s="11"/>
      <c r="H69" s="24"/>
      <c r="I69" s="11"/>
      <c r="J69" s="11"/>
      <c r="K69" s="24"/>
      <c r="L69" s="11"/>
      <c r="M69" s="11"/>
      <c r="N69" s="24"/>
      <c r="O69" s="11"/>
      <c r="P69" s="11"/>
      <c r="Q69" s="13"/>
      <c r="R69" s="93"/>
      <c r="S69" s="94"/>
      <c r="T69" s="10"/>
      <c r="U69" s="11"/>
      <c r="V69" s="24"/>
      <c r="W69" s="11"/>
      <c r="X69" s="11"/>
      <c r="Y69" s="24"/>
      <c r="Z69" s="11"/>
      <c r="AA69" s="11"/>
      <c r="AB69" s="24"/>
      <c r="AC69" s="11"/>
      <c r="AD69" s="11"/>
      <c r="AE69" s="13"/>
      <c r="AF69" s="5"/>
      <c r="AG69" s="5"/>
      <c r="AH69" s="12"/>
    </row>
    <row r="70" spans="1:34" ht="10.95" customHeight="1" x14ac:dyDescent="0.25">
      <c r="A70" s="9"/>
      <c r="B70" s="5"/>
      <c r="C70" s="7"/>
      <c r="D70" s="8"/>
      <c r="E70" s="21"/>
      <c r="F70" s="9"/>
      <c r="G70" s="5"/>
      <c r="H70" s="23"/>
      <c r="I70" s="7"/>
      <c r="J70" s="5"/>
      <c r="K70" s="23"/>
      <c r="L70" s="7"/>
      <c r="M70" s="5"/>
      <c r="N70" s="23"/>
      <c r="O70" s="7"/>
      <c r="P70" s="5"/>
      <c r="Q70" s="12"/>
      <c r="R70" s="93"/>
      <c r="S70" s="94"/>
      <c r="T70" s="9"/>
      <c r="U70" s="5"/>
      <c r="V70" s="23"/>
      <c r="W70" s="7"/>
      <c r="X70" s="5"/>
      <c r="Y70" s="23"/>
      <c r="Z70" s="7"/>
      <c r="AA70" s="5"/>
      <c r="AB70" s="23"/>
      <c r="AC70" s="7"/>
      <c r="AD70" s="5"/>
      <c r="AE70" s="12"/>
      <c r="AF70" s="7"/>
      <c r="AG70" s="8"/>
      <c r="AH70" s="21"/>
    </row>
    <row r="71" spans="1:34" ht="10.95" customHeight="1" x14ac:dyDescent="0.25">
      <c r="A71" s="9" t="s">
        <v>47</v>
      </c>
      <c r="B71" s="5"/>
      <c r="C71" s="176" t="s">
        <v>136</v>
      </c>
      <c r="D71" s="177"/>
      <c r="E71" s="178"/>
      <c r="F71" s="176" t="s">
        <v>135</v>
      </c>
      <c r="G71" s="177"/>
      <c r="H71" s="178"/>
      <c r="I71" s="154" t="s">
        <v>141</v>
      </c>
      <c r="J71" s="155"/>
      <c r="K71" s="156"/>
      <c r="L71" s="154" t="s">
        <v>141</v>
      </c>
      <c r="M71" s="155"/>
      <c r="N71" s="156"/>
      <c r="O71" s="176" t="s">
        <v>31</v>
      </c>
      <c r="P71" s="177"/>
      <c r="Q71" s="178"/>
      <c r="R71" s="93"/>
      <c r="S71" s="94"/>
      <c r="T71" s="154" t="s">
        <v>138</v>
      </c>
      <c r="U71" s="155"/>
      <c r="V71" s="156"/>
      <c r="W71" s="154" t="s">
        <v>138</v>
      </c>
      <c r="X71" s="155"/>
      <c r="Y71" s="156"/>
      <c r="Z71" s="154" t="s">
        <v>138</v>
      </c>
      <c r="AA71" s="155"/>
      <c r="AB71" s="156"/>
      <c r="AC71" s="154" t="s">
        <v>138</v>
      </c>
      <c r="AD71" s="155"/>
      <c r="AE71" s="156"/>
      <c r="AF71" s="154" t="s">
        <v>138</v>
      </c>
      <c r="AG71" s="155"/>
      <c r="AH71" s="156"/>
    </row>
    <row r="72" spans="1:34" ht="10.95" customHeight="1" x14ac:dyDescent="0.25">
      <c r="A72" s="154"/>
      <c r="B72" s="156"/>
      <c r="C72" s="9"/>
      <c r="D72" s="5"/>
      <c r="E72" s="12"/>
      <c r="F72" s="9"/>
      <c r="G72" s="5"/>
      <c r="H72" s="23"/>
      <c r="I72" s="9"/>
      <c r="J72" s="5"/>
      <c r="K72" s="23"/>
      <c r="L72" s="9"/>
      <c r="M72" s="5"/>
      <c r="N72" s="23"/>
      <c r="O72" s="9"/>
      <c r="P72" s="5"/>
      <c r="Q72" s="12"/>
      <c r="R72" s="93"/>
      <c r="S72" s="94"/>
      <c r="T72" s="9"/>
      <c r="U72" s="5"/>
      <c r="V72" s="23"/>
      <c r="W72" s="9"/>
      <c r="X72" s="5"/>
      <c r="Y72" s="23"/>
      <c r="Z72" s="9"/>
      <c r="AA72" s="5"/>
      <c r="AB72" s="23"/>
      <c r="AC72" s="9"/>
      <c r="AD72" s="5"/>
      <c r="AE72" s="12"/>
      <c r="AF72" s="9"/>
      <c r="AG72" s="5"/>
      <c r="AH72" s="12"/>
    </row>
    <row r="73" spans="1:34" ht="10.95" customHeight="1" x14ac:dyDescent="0.25">
      <c r="A73" s="9" t="s">
        <v>13</v>
      </c>
      <c r="B73" s="5"/>
      <c r="C73" s="9"/>
      <c r="D73" s="56"/>
      <c r="E73" s="136"/>
      <c r="F73" s="9"/>
      <c r="G73" s="5"/>
      <c r="H73" s="23"/>
      <c r="I73" s="9"/>
      <c r="J73" s="5"/>
      <c r="K73" s="23"/>
      <c r="L73" s="9"/>
      <c r="M73" s="5"/>
      <c r="N73" s="23"/>
      <c r="O73" s="9"/>
      <c r="P73" s="5"/>
      <c r="Q73" s="12"/>
      <c r="R73" s="93"/>
      <c r="S73" s="94"/>
      <c r="T73" s="9"/>
      <c r="U73" s="5"/>
      <c r="V73" s="23"/>
      <c r="W73" s="9"/>
      <c r="X73" s="5"/>
      <c r="Y73" s="23"/>
      <c r="Z73" s="9"/>
      <c r="AA73" s="5"/>
      <c r="AB73" s="23"/>
      <c r="AC73" s="9"/>
      <c r="AD73" s="5"/>
      <c r="AE73" s="12"/>
      <c r="AF73" s="9"/>
      <c r="AG73" s="5"/>
      <c r="AH73" s="12"/>
    </row>
    <row r="74" spans="1:34" ht="10.95" customHeight="1" x14ac:dyDescent="0.25">
      <c r="A74" s="166" t="s">
        <v>181</v>
      </c>
      <c r="B74" s="169"/>
      <c r="C74" s="279"/>
      <c r="D74" s="56"/>
      <c r="E74" s="136"/>
      <c r="F74" s="9"/>
      <c r="G74" s="5"/>
      <c r="H74" s="23"/>
      <c r="I74" s="9"/>
      <c r="J74" s="5"/>
      <c r="K74" s="23"/>
      <c r="L74" s="9"/>
      <c r="M74" s="5"/>
      <c r="N74" s="23"/>
      <c r="O74" s="9"/>
      <c r="P74" s="5"/>
      <c r="Q74" s="12"/>
      <c r="R74" s="93"/>
      <c r="S74" s="94"/>
      <c r="T74" s="9"/>
      <c r="U74" s="5"/>
      <c r="V74" s="23"/>
      <c r="W74" s="9"/>
      <c r="X74" s="5"/>
      <c r="Y74" s="23"/>
      <c r="Z74" s="9"/>
      <c r="AA74" s="5"/>
      <c r="AB74" s="23"/>
      <c r="AC74" s="9"/>
      <c r="AD74" s="5"/>
      <c r="AE74" s="12"/>
      <c r="AF74" s="9"/>
      <c r="AG74" s="5"/>
      <c r="AH74" s="12"/>
    </row>
    <row r="75" spans="1:34" ht="10.95" customHeight="1" x14ac:dyDescent="0.25">
      <c r="A75" s="170"/>
      <c r="B75" s="169"/>
      <c r="C75" s="280"/>
      <c r="D75" s="281"/>
      <c r="E75" s="282"/>
      <c r="F75" s="25"/>
      <c r="G75" s="26"/>
      <c r="H75" s="27"/>
      <c r="I75" s="25"/>
      <c r="J75" s="26"/>
      <c r="K75" s="27"/>
      <c r="L75" s="25"/>
      <c r="M75" s="26"/>
      <c r="N75" s="27"/>
      <c r="O75" s="25"/>
      <c r="P75" s="26"/>
      <c r="Q75" s="27"/>
      <c r="R75" s="93"/>
      <c r="S75" s="94"/>
      <c r="T75" s="25"/>
      <c r="U75" s="26"/>
      <c r="V75" s="27"/>
      <c r="W75" s="25"/>
      <c r="X75" s="26"/>
      <c r="Y75" s="27"/>
      <c r="Z75" s="25"/>
      <c r="AA75" s="26"/>
      <c r="AB75" s="27"/>
      <c r="AC75" s="25"/>
      <c r="AD75" s="26"/>
      <c r="AE75" s="27"/>
      <c r="AF75" s="25"/>
      <c r="AG75" s="26"/>
      <c r="AH75" s="27"/>
    </row>
    <row r="76" spans="1:34" ht="10.95" customHeight="1" x14ac:dyDescent="0.25">
      <c r="A76" s="170"/>
      <c r="B76" s="169"/>
      <c r="C76" s="137" t="s">
        <v>214</v>
      </c>
      <c r="D76" s="138"/>
      <c r="E76" s="139"/>
      <c r="F76" s="137" t="s">
        <v>214</v>
      </c>
      <c r="G76" s="138"/>
      <c r="H76" s="139"/>
      <c r="I76" s="137" t="s">
        <v>214</v>
      </c>
      <c r="J76" s="138"/>
      <c r="K76" s="139"/>
      <c r="L76" s="137" t="s">
        <v>214</v>
      </c>
      <c r="M76" s="138"/>
      <c r="N76" s="139"/>
      <c r="O76" s="140" t="str">
        <f>M15&amp;" "&amp;P15</f>
        <v xml:space="preserve"> </v>
      </c>
      <c r="P76" s="141"/>
      <c r="Q76" s="142"/>
      <c r="R76" s="93"/>
      <c r="S76" s="94"/>
      <c r="T76" s="137" t="s">
        <v>214</v>
      </c>
      <c r="U76" s="138"/>
      <c r="V76" s="139"/>
      <c r="W76" s="137" t="s">
        <v>214</v>
      </c>
      <c r="X76" s="138"/>
      <c r="Y76" s="139"/>
      <c r="Z76" s="137" t="s">
        <v>214</v>
      </c>
      <c r="AA76" s="138"/>
      <c r="AB76" s="139"/>
      <c r="AC76" s="137" t="s">
        <v>214</v>
      </c>
      <c r="AD76" s="138"/>
      <c r="AE76" s="139"/>
      <c r="AF76" s="137" t="s">
        <v>214</v>
      </c>
      <c r="AG76" s="138"/>
      <c r="AH76" s="139"/>
    </row>
    <row r="77" spans="1:34" ht="10.95" customHeight="1" x14ac:dyDescent="0.25">
      <c r="A77" s="171"/>
      <c r="B77" s="172"/>
      <c r="C77" s="173" t="s">
        <v>137</v>
      </c>
      <c r="D77" s="174"/>
      <c r="E77" s="175"/>
      <c r="F77" s="173" t="s">
        <v>137</v>
      </c>
      <c r="G77" s="174"/>
      <c r="H77" s="175"/>
      <c r="I77" s="173" t="s">
        <v>137</v>
      </c>
      <c r="J77" s="174"/>
      <c r="K77" s="175"/>
      <c r="L77" s="173" t="s">
        <v>137</v>
      </c>
      <c r="M77" s="174"/>
      <c r="N77" s="175"/>
      <c r="O77" s="173" t="s">
        <v>137</v>
      </c>
      <c r="P77" s="174"/>
      <c r="Q77" s="175"/>
      <c r="R77" s="99"/>
      <c r="S77" s="105"/>
      <c r="T77" s="10" t="s">
        <v>137</v>
      </c>
      <c r="U77" s="11"/>
      <c r="V77" s="17"/>
      <c r="W77" s="10" t="s">
        <v>137</v>
      </c>
      <c r="X77" s="11"/>
      <c r="Y77" s="17"/>
      <c r="Z77" s="10" t="s">
        <v>137</v>
      </c>
      <c r="AA77" s="11"/>
      <c r="AB77" s="17"/>
      <c r="AC77" s="10" t="s">
        <v>137</v>
      </c>
      <c r="AD77" s="11"/>
      <c r="AE77" s="17"/>
      <c r="AF77" s="10" t="s">
        <v>137</v>
      </c>
      <c r="AG77" s="11"/>
      <c r="AH77" s="17"/>
    </row>
  </sheetData>
  <sheetProtection algorithmName="SHA-512" hashValue="h3sY7uoaPrjPpxaKNVlDBD5sAG27+FO0ckfOH3uCRSaUwTuki1CtGaQ+T6GvQoqpBF7gkUtf2+1vpnxTPe7Kwg==" saltValue="+Xa1WWJEGhai+RS8Ca0AHQ==" spinCount="100000" sheet="1" objects="1" scenarios="1" formatRows="0"/>
  <mergeCells count="211">
    <mergeCell ref="T71:V71"/>
    <mergeCell ref="W71:Y71"/>
    <mergeCell ref="M11:N11"/>
    <mergeCell ref="M12:N12"/>
    <mergeCell ref="M13:N13"/>
    <mergeCell ref="M15:N15"/>
    <mergeCell ref="P11:Q11"/>
    <mergeCell ref="P12:Q12"/>
    <mergeCell ref="P13:Q13"/>
    <mergeCell ref="P15:Q15"/>
    <mergeCell ref="R59:S65"/>
    <mergeCell ref="P46:Q46"/>
    <mergeCell ref="P45:Q45"/>
    <mergeCell ref="O18:Q18"/>
    <mergeCell ref="W18:Y18"/>
    <mergeCell ref="W19:Y24"/>
    <mergeCell ref="P14:Q14"/>
    <mergeCell ref="T14:U14"/>
    <mergeCell ref="W11:X11"/>
    <mergeCell ref="W12:X12"/>
    <mergeCell ref="W13:X13"/>
    <mergeCell ref="W15:X15"/>
    <mergeCell ref="M45:N45"/>
    <mergeCell ref="U43:V43"/>
    <mergeCell ref="AG45:AH45"/>
    <mergeCell ref="U41:V41"/>
    <mergeCell ref="U45:V45"/>
    <mergeCell ref="AG43:AH43"/>
    <mergeCell ref="Z19:AB24"/>
    <mergeCell ref="AG40:AH40"/>
    <mergeCell ref="AG41:AH41"/>
    <mergeCell ref="T19:V24"/>
    <mergeCell ref="U40:V40"/>
    <mergeCell ref="X41:Y41"/>
    <mergeCell ref="AA39:AB39"/>
    <mergeCell ref="AA40:AB40"/>
    <mergeCell ref="AA41:AB41"/>
    <mergeCell ref="U39:V39"/>
    <mergeCell ref="AD39:AE39"/>
    <mergeCell ref="AD40:AE40"/>
    <mergeCell ref="AD41:AE41"/>
    <mergeCell ref="X40:Y40"/>
    <mergeCell ref="U44:V44"/>
    <mergeCell ref="AD43:AE43"/>
    <mergeCell ref="AD45:AE45"/>
    <mergeCell ref="X42:Y42"/>
    <mergeCell ref="U42:V42"/>
    <mergeCell ref="AG42:AH42"/>
    <mergeCell ref="B1:E1"/>
    <mergeCell ref="B5:E5"/>
    <mergeCell ref="S1:V1"/>
    <mergeCell ref="S5:V5"/>
    <mergeCell ref="S2:V2"/>
    <mergeCell ref="S3:V3"/>
    <mergeCell ref="R19:S24"/>
    <mergeCell ref="T11:U11"/>
    <mergeCell ref="L18:N18"/>
    <mergeCell ref="S4:V4"/>
    <mergeCell ref="T15:U15"/>
    <mergeCell ref="B2:E2"/>
    <mergeCell ref="B3:E3"/>
    <mergeCell ref="G4:J4"/>
    <mergeCell ref="A19:B24"/>
    <mergeCell ref="O19:Q24"/>
    <mergeCell ref="M14:N14"/>
    <mergeCell ref="L19:N24"/>
    <mergeCell ref="B6:E6"/>
    <mergeCell ref="S6:V6"/>
    <mergeCell ref="G1:J1"/>
    <mergeCell ref="G2:J2"/>
    <mergeCell ref="G3:J3"/>
    <mergeCell ref="Z11:AA11"/>
    <mergeCell ref="B4:E4"/>
    <mergeCell ref="AF18:AH18"/>
    <mergeCell ref="J11:K11"/>
    <mergeCell ref="J12:K12"/>
    <mergeCell ref="J14:K14"/>
    <mergeCell ref="J15:K15"/>
    <mergeCell ref="T12:U12"/>
    <mergeCell ref="T13:U13"/>
    <mergeCell ref="T18:V18"/>
    <mergeCell ref="W14:X14"/>
    <mergeCell ref="J13:K13"/>
    <mergeCell ref="Z18:AB18"/>
    <mergeCell ref="AC18:AE18"/>
    <mergeCell ref="Z12:AA12"/>
    <mergeCell ref="Z13:AA13"/>
    <mergeCell ref="Z15:AA15"/>
    <mergeCell ref="Z14:AA14"/>
    <mergeCell ref="C18:E18"/>
    <mergeCell ref="F18:H18"/>
    <mergeCell ref="I18:K18"/>
    <mergeCell ref="G5:J5"/>
    <mergeCell ref="M40:N40"/>
    <mergeCell ref="M41:N41"/>
    <mergeCell ref="M42:N42"/>
    <mergeCell ref="P42:Q42"/>
    <mergeCell ref="P41:Q41"/>
    <mergeCell ref="D41:E41"/>
    <mergeCell ref="AD44:AE44"/>
    <mergeCell ref="L77:N77"/>
    <mergeCell ref="O77:Q77"/>
    <mergeCell ref="X43:Y43"/>
    <mergeCell ref="X44:Y44"/>
    <mergeCell ref="AA43:AB43"/>
    <mergeCell ref="AA44:AB44"/>
    <mergeCell ref="F71:H71"/>
    <mergeCell ref="I71:K71"/>
    <mergeCell ref="L71:N71"/>
    <mergeCell ref="O71:Q71"/>
    <mergeCell ref="X46:Y46"/>
    <mergeCell ref="AA46:AB46"/>
    <mergeCell ref="X45:Y45"/>
    <mergeCell ref="AA45:AB45"/>
    <mergeCell ref="M44:N44"/>
    <mergeCell ref="P43:Q43"/>
    <mergeCell ref="P44:Q44"/>
    <mergeCell ref="A74:B77"/>
    <mergeCell ref="C77:E77"/>
    <mergeCell ref="D42:E42"/>
    <mergeCell ref="G42:H42"/>
    <mergeCell ref="J42:K42"/>
    <mergeCell ref="D43:E43"/>
    <mergeCell ref="D44:E44"/>
    <mergeCell ref="G44:H44"/>
    <mergeCell ref="G43:H43"/>
    <mergeCell ref="J44:K44"/>
    <mergeCell ref="J43:K43"/>
    <mergeCell ref="G46:H46"/>
    <mergeCell ref="J46:K46"/>
    <mergeCell ref="C59:E65"/>
    <mergeCell ref="F59:H65"/>
    <mergeCell ref="I59:K65"/>
    <mergeCell ref="A72:B72"/>
    <mergeCell ref="D45:E45"/>
    <mergeCell ref="J45:K45"/>
    <mergeCell ref="F77:H77"/>
    <mergeCell ref="I77:K77"/>
    <mergeCell ref="H48:H55"/>
    <mergeCell ref="K48:K55"/>
    <mergeCell ref="C71:E71"/>
    <mergeCell ref="AA42:AB42"/>
    <mergeCell ref="E48:E55"/>
    <mergeCell ref="AD42:AE42"/>
    <mergeCell ref="G45:H45"/>
    <mergeCell ref="U46:V46"/>
    <mergeCell ref="N48:N55"/>
    <mergeCell ref="Q48:Q55"/>
    <mergeCell ref="C19:E24"/>
    <mergeCell ref="F19:H24"/>
    <mergeCell ref="I19:K24"/>
    <mergeCell ref="D40:E40"/>
    <mergeCell ref="I32:K32"/>
    <mergeCell ref="F32:H32"/>
    <mergeCell ref="C32:E32"/>
    <mergeCell ref="J40:K40"/>
    <mergeCell ref="M43:N43"/>
    <mergeCell ref="P39:Q39"/>
    <mergeCell ref="P40:Q40"/>
    <mergeCell ref="M39:N39"/>
    <mergeCell ref="J39:K39"/>
    <mergeCell ref="G39:H39"/>
    <mergeCell ref="G40:H40"/>
    <mergeCell ref="G41:H41"/>
    <mergeCell ref="J41:K41"/>
    <mergeCell ref="AG39:AH39"/>
    <mergeCell ref="T32:V32"/>
    <mergeCell ref="O32:Q32"/>
    <mergeCell ref="L32:N32"/>
    <mergeCell ref="D39:E39"/>
    <mergeCell ref="X39:Y39"/>
    <mergeCell ref="AC19:AE24"/>
    <mergeCell ref="AF19:AH24"/>
    <mergeCell ref="AF32:AH32"/>
    <mergeCell ref="AC32:AE32"/>
    <mergeCell ref="Z32:AB32"/>
    <mergeCell ref="W32:Y32"/>
    <mergeCell ref="AG44:AH44"/>
    <mergeCell ref="T59:V65"/>
    <mergeCell ref="W59:Y65"/>
    <mergeCell ref="Z59:AB65"/>
    <mergeCell ref="AC59:AE65"/>
    <mergeCell ref="AF71:AH71"/>
    <mergeCell ref="A59:B65"/>
    <mergeCell ref="AC71:AE71"/>
    <mergeCell ref="D46:E46"/>
    <mergeCell ref="AD46:AE46"/>
    <mergeCell ref="Z71:AB71"/>
    <mergeCell ref="I68:K68"/>
    <mergeCell ref="AF59:AH65"/>
    <mergeCell ref="V48:V55"/>
    <mergeCell ref="Y48:Y55"/>
    <mergeCell ref="AB48:AB55"/>
    <mergeCell ref="AE48:AE55"/>
    <mergeCell ref="AH48:AH55"/>
    <mergeCell ref="AG46:AH46"/>
    <mergeCell ref="M46:N46"/>
    <mergeCell ref="L59:N65"/>
    <mergeCell ref="O59:Q65"/>
    <mergeCell ref="F68:H68"/>
    <mergeCell ref="W68:Y68"/>
    <mergeCell ref="C76:E76"/>
    <mergeCell ref="F76:H76"/>
    <mergeCell ref="I76:K76"/>
    <mergeCell ref="L76:N76"/>
    <mergeCell ref="T76:V76"/>
    <mergeCell ref="W76:Y76"/>
    <mergeCell ref="Z76:AB76"/>
    <mergeCell ref="AC76:AE76"/>
    <mergeCell ref="AF76:AH76"/>
    <mergeCell ref="O76:Q76"/>
  </mergeCells>
  <phoneticPr fontId="2" type="noConversion"/>
  <conditionalFormatting sqref="B56">
    <cfRule type="cellIs" dxfId="33" priority="51" operator="notEqual">
      <formula>1</formula>
    </cfRule>
    <cfRule type="top10" priority="52" rank="10"/>
  </conditionalFormatting>
  <conditionalFormatting sqref="D46:E46">
    <cfRule type="containsText" dxfId="32" priority="40" operator="containsText" text="Nicht zugelassen">
      <formula>NOT(ISERROR(SEARCH("Nicht zugelassen",D46)))</formula>
    </cfRule>
    <cfRule type="containsText" dxfId="31" priority="41" operator="containsText" text="Zugelassen">
      <formula>NOT(ISERROR(SEARCH("Zugelassen",D46)))</formula>
    </cfRule>
  </conditionalFormatting>
  <conditionalFormatting sqref="G46:H46">
    <cfRule type="containsText" dxfId="30" priority="46" operator="containsText" text="Nicht zugelassen">
      <formula>NOT(ISERROR(SEARCH("Nicht zugelassen",G46)))</formula>
    </cfRule>
    <cfRule type="containsText" dxfId="29" priority="47" operator="containsText" text="Zugelassen">
      <formula>NOT(ISERROR(SEARCH("Zugelassen",G46)))</formula>
    </cfRule>
  </conditionalFormatting>
  <conditionalFormatting sqref="J46:K46">
    <cfRule type="containsText" dxfId="28" priority="44" operator="containsText" text="Nicht zugelassen">
      <formula>NOT(ISERROR(SEARCH("Nicht zugelassen",J46)))</formula>
    </cfRule>
    <cfRule type="containsText" dxfId="27" priority="45" operator="containsText" text="Zugelassen">
      <formula>NOT(ISERROR(SEARCH("Zugelassen",J46)))</formula>
    </cfRule>
  </conditionalFormatting>
  <conditionalFormatting sqref="M46:N46">
    <cfRule type="containsText" dxfId="26" priority="42" operator="containsText" text="Nicht zugelassen">
      <formula>NOT(ISERROR(SEARCH("Nicht zugelassen",M46)))</formula>
    </cfRule>
    <cfRule type="containsText" dxfId="25" priority="43" operator="containsText" text="Zugelassen">
      <formula>NOT(ISERROR(SEARCH("Zugelassen",M46)))</formula>
    </cfRule>
  </conditionalFormatting>
  <conditionalFormatting sqref="P46:Q46">
    <cfRule type="cellIs" dxfId="24" priority="38" operator="equal">
      <formula>"Nicht zugelassen"</formula>
    </cfRule>
    <cfRule type="cellIs" dxfId="23" priority="39" operator="equal">
      <formula>"Zugelassen"</formula>
    </cfRule>
  </conditionalFormatting>
  <conditionalFormatting sqref="U46:V46">
    <cfRule type="cellIs" dxfId="22" priority="36" operator="equal">
      <formula>"Nicht zugelassen"</formula>
    </cfRule>
    <cfRule type="cellIs" dxfId="21" priority="37" operator="equal">
      <formula>"Zugelassen"</formula>
    </cfRule>
  </conditionalFormatting>
  <conditionalFormatting sqref="X46:Y46">
    <cfRule type="cellIs" dxfId="20" priority="34" operator="equal">
      <formula>"Nicht zugelassen"</formula>
    </cfRule>
    <cfRule type="cellIs" dxfId="19" priority="35" operator="equal">
      <formula>"Zugelassen"</formula>
    </cfRule>
  </conditionalFormatting>
  <conditionalFormatting sqref="AA46:AB46">
    <cfRule type="cellIs" dxfId="18" priority="32" operator="equal">
      <formula>"Nicht zugelassen"</formula>
    </cfRule>
    <cfRule type="cellIs" dxfId="17" priority="33" operator="equal">
      <formula>"Zugelassen"</formula>
    </cfRule>
  </conditionalFormatting>
  <conditionalFormatting sqref="AD46:AE46">
    <cfRule type="cellIs" dxfId="16" priority="28" operator="equal">
      <formula>"Nicht zugelassen"</formula>
    </cfRule>
    <cfRule type="cellIs" dxfId="15" priority="29" operator="equal">
      <formula>"Zugelassen"</formula>
    </cfRule>
  </conditionalFormatting>
  <conditionalFormatting sqref="AG46:AH46">
    <cfRule type="cellIs" dxfId="14" priority="26" operator="equal">
      <formula>"Nicht zugelassen"</formula>
    </cfRule>
    <cfRule type="cellIs" dxfId="13" priority="27" operator="equal">
      <formula>"Zugelassen"</formula>
    </cfRule>
  </conditionalFormatting>
  <dataValidations xWindow="512" yWindow="314" count="23">
    <dataValidation allowBlank="1" showInputMessage="1" showErrorMessage="1" promptTitle="Objekt" prompt="Objekt gemäss Submiss." sqref="B1:E1" xr:uid="{89D101C0-5A29-49A4-8F11-266FA6BD610E}"/>
    <dataValidation allowBlank="1" showInputMessage="1" showErrorMessage="1" promptTitle="Projekt" prompt="Projekt gemäss Submiss." sqref="B2:E2" xr:uid="{2F481DD1-26BF-40A4-8B5B-F9F9FFACA7D0}"/>
    <dataValidation allowBlank="1" showInputMessage="1" showErrorMessage="1" promptTitle="Arbeitsgattung" prompt="Arbeitsgattung gemäss Submiss." sqref="B3:E3" xr:uid="{782C9261-CE66-4368-AB07-211D364695F1}"/>
    <dataValidation allowBlank="1" showInputMessage="1" showErrorMessage="1" promptTitle="Stand / Datum" prompt="Datum der Datenerfassung." sqref="B5:E5" xr:uid="{F7272BF2-1CB1-4A93-8B4B-E53719990A77}"/>
    <dataValidation allowBlank="1" showInputMessage="1" showErrorMessage="1" promptTitle="Unternehmen" prompt="Name Unternehmen oder Name des federführenden Unternehmen bei einer ARGE." sqref="C18:E18" xr:uid="{D2D7C3F4-781F-4180-80FE-2C8F084297D5}"/>
    <dataValidation allowBlank="1" showInputMessage="1" showErrorMessage="1" promptTitle="Eingabedatum" prompt="Wenn bekannt, kann in diesem Feld das Datum vom Eingang des Angebots erfasst werden." sqref="C25" xr:uid="{76163614-445F-49F2-92E5-5DBE789E4CBA}"/>
    <dataValidation allowBlank="1" showInputMessage="1" showErrorMessage="1" promptTitle="Offertsumme brutto" prompt="Bruttopreis vom Offert-Deckblatt." sqref="E27" xr:uid="{1DF8919B-2917-415E-B9AD-F7C1EFC1BE23}"/>
    <dataValidation allowBlank="1" showInputMessage="1" showErrorMessage="1" promptTitle="Rabatt" prompt="Rabatt gemäss Offert-Deckblatt." sqref="D28" xr:uid="{4DA4CBE9-1FD0-4F6F-A3B0-0DFFB31ABAC1}"/>
    <dataValidation allowBlank="1" showInputMessage="1" showErrorMessage="1" promptTitle="MwSt (Mehrwertsteuer)" prompt="Eingabe aktueller Mehrwertsteuersatz." sqref="D31" xr:uid="{42FC34E7-4105-4115-99BE-982F38F73CD6}"/>
    <dataValidation allowBlank="1" showInputMessage="1" showErrorMessage="1" promptTitle="Gewichtung ZK-1" prompt="Prozentsatz gemäss Ausschreibung." sqref="B49" xr:uid="{18FACBE3-C5A0-42E3-926C-54E9EC0F35E1}"/>
    <dataValidation allowBlank="1" showInputMessage="1" showErrorMessage="1" promptTitle="Bemerkung" prompt="Hier können Hinweise zur Bewertung/Auswertung und/oder die Ansprechperson mit Angabe Telefonnummer und Mailadresse erfasst werden." sqref="C59:E65" xr:uid="{1539EC8C-349C-4710-BFC2-F0B1661BCE19}"/>
    <dataValidation allowBlank="1" showInputMessage="1" showErrorMessage="1" promptTitle="Zuschlag an Unternehmen" prompt="An welches Unternehmen soll der Zuschlag erfolgen." sqref="A72:B72" xr:uid="{72EC44A5-393D-4053-BCD2-347756ED2F1B}"/>
    <dataValidation allowBlank="1" showInputMessage="1" showErrorMessage="1" promptTitle="Begründung" prompt="Kurze Begründung, warum das Unternehmen den Zuschlag erhalten soll." sqref="A74:B77" xr:uid="{E1032A57-4E53-49D6-B8DA-02D0C1D46ED9}"/>
    <dataValidation allowBlank="1" showInputMessage="1" showErrorMessage="1" promptTitle="Eingabetermin" prompt="Eingabetermin gemäss Ausschreibungsunterlagen" sqref="B4:E4" xr:uid="{FF62B821-50B8-4A52-8410-9F068C798BE2}"/>
    <dataValidation allowBlank="1" showInputMessage="1" showErrorMessage="1" promptTitle="Firma" prompt="Externe Begleitung / Architekt / Bauleitung / Fachplaner / Weitere" sqref="J11:K13 T11:T15 U11:U13 U15" xr:uid="{84DD612A-B48C-4ED5-8AA1-2A538A7E9009}"/>
    <dataValidation allowBlank="1" showInputMessage="1" showErrorMessage="1" promptTitle="Auftraggeberin" prompt="Projektleiter*in der Stadt Bern" sqref="M14 P14" xr:uid="{F0B51E16-F519-41ED-B014-32511182C6CD}"/>
    <dataValidation allowBlank="1" showInputMessage="1" showErrorMessage="1" promptTitle="FaBe" prompt="Verfahrensleiter*in" sqref="P15:Q15 M15:N15" xr:uid="{0C7DF973-5A29-4B19-B331-68D0F2A9D9A7}"/>
    <dataValidation type="list" allowBlank="1" showInputMessage="1" showErrorMessage="1" promptTitle="Preiskurve" prompt="Auswahl der Preiskurve. Im Normalfall wird die 150%-Preiskurve erfasst. Die anderen beiden Preiskurven müssen vor Versand/Publikation der Ausschreibungsunterlagen mit der FaBe abgeklärt werden." sqref="B9" xr:uid="{06414235-9382-44B3-AABF-B6409E285A0F}">
      <formula1>$B$12:$B$14</formula1>
    </dataValidation>
    <dataValidation allowBlank="1" showInputMessage="1" showErrorMessage="1" prompt="Ort und Datum der Bewertungsbesprechung." sqref="F68:H68" xr:uid="{00291276-B4FE-4E4F-B265-FF9DFEA70F32}"/>
    <dataValidation allowBlank="1" showInputMessage="1" showErrorMessage="1" promptTitle="Auflistung" prompt="In diesen Zellen müssen die Subunternehmen und (wenn vorhanden) die ARGE-Partnerinnen erfasst werden._x000a__x000a_Wenn (nur) eine Anbieterin vorhanden ist, kann diese Zelle auch für die Erfassung der Ansprechperson mit Telefonnummer und Mailadresse verwendet werden." sqref="C19:E24" xr:uid="{B2766257-AF50-451E-8DC1-12E68DAB9306}"/>
    <dataValidation allowBlank="1" showInputMessage="1" showErrorMessage="1" promptTitle="Kommentar" prompt="Stichwort, wenn ein Unternehmen das Eignungskriterium nicht erfüllt und vom Verfahren ausgeschlossen werden muss. Zusätzlich muss die betroffene Zelle &quot;Offertsumme brutto&quot; in Zeile 27 leer sein. Ein erfasster Betrag führt zu einer falschen Rangliste!" sqref="D39:E39" xr:uid="{4B3D43D1-2100-4B28-9AA6-83316D2FDF05}"/>
    <dataValidation allowBlank="1" showInputMessage="1" showErrorMessage="1" promptTitle="Kostenvoranschlag" prompt="Der &quot;Kostenvoranschlag bewirtschaftet&quot; wird für den BeKo-Antrag benötigt. Dieser kann sich zum angegebenen KV gross unterscheiden (z.B. Teuerung nicht eingerechnet)." sqref="B6:E6" xr:uid="{603946B3-6196-42F5-85B6-3F00A55763E2}"/>
    <dataValidation allowBlank="1" showInputMessage="1" showErrorMessage="1" promptTitle="Allgemeiner Bauabzug" prompt="Allgemeiner Bauabzug (Baunebenkosten) gemäss Offert-Deckblatt." sqref="D29" xr:uid="{05C1F67B-30EC-4240-BE20-312A1FF2DF3F}"/>
  </dataValidations>
  <pageMargins left="0.59055118110236227" right="0.51181102362204722" top="0.59055118110236227" bottom="0.59055118110236227" header="0.31496062992125984" footer="0.31496062992125984"/>
  <pageSetup paperSize="8" scale="88" orientation="landscape" r:id="rId1"/>
  <headerFooter>
    <oddFooter>&amp;L&amp;8Bewertungsformular 10 Unternehmen, V25-01 (Ersetzt: V24-02)&amp;C&amp;8Offertvergleich</oddFooter>
  </headerFooter>
  <colBreaks count="1" manualBreakCount="1">
    <brk id="17" max="1048575" man="1"/>
  </colBreaks>
  <ignoredErrors>
    <ignoredError sqref="AC30:AD30 AF30:AG30 Z30:AA30 W30 X30 O30:P30 L30:M30 F30:G30 I30:J30" formula="1"/>
    <ignoredError sqref="A50 A51:A55 O7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820D0-93AF-4FC4-8A7D-0CE6A2315513}">
  <sheetPr>
    <tabColor theme="6" tint="-0.249977111117893"/>
  </sheetPr>
  <dimension ref="A1:N66"/>
  <sheetViews>
    <sheetView showGridLines="0" zoomScaleNormal="100" workbookViewId="0">
      <selection activeCell="A3" sqref="A3"/>
    </sheetView>
  </sheetViews>
  <sheetFormatPr baseColWidth="10" defaultColWidth="10.88671875" defaultRowHeight="10.95" customHeight="1" x14ac:dyDescent="0.25"/>
  <cols>
    <col min="1" max="1" width="30.77734375" style="5" customWidth="1"/>
    <col min="2" max="3" width="15.77734375" style="5" customWidth="1"/>
    <col min="4" max="4" width="30.77734375" style="5" customWidth="1"/>
    <col min="5" max="14" width="10.77734375" style="5" customWidth="1"/>
    <col min="15" max="16384" width="10.88671875" style="5"/>
  </cols>
  <sheetData>
    <row r="1" spans="1:14" ht="10.95" customHeight="1" x14ac:dyDescent="0.25">
      <c r="A1" s="5" t="s">
        <v>38</v>
      </c>
      <c r="B1" s="195" t="str">
        <f>IF(ISBLANK(Offertvergleich!$B1),"",Offertvergleich!$B1)</f>
        <v/>
      </c>
      <c r="C1" s="195"/>
      <c r="D1" s="316"/>
      <c r="E1" s="284" t="s">
        <v>95</v>
      </c>
      <c r="F1" s="314"/>
      <c r="G1" s="314"/>
      <c r="H1" s="314"/>
      <c r="I1" s="314"/>
      <c r="J1" s="314"/>
      <c r="K1" s="314"/>
      <c r="L1" s="314"/>
      <c r="M1" s="314"/>
      <c r="N1" s="315"/>
    </row>
    <row r="2" spans="1:14" ht="10.95" customHeight="1" x14ac:dyDescent="0.25">
      <c r="A2" s="5" t="s">
        <v>39</v>
      </c>
      <c r="B2" s="195" t="str">
        <f>IF(ISBLANK(Offertvergleich!$B2),"",Offertvergleich!$B2)</f>
        <v/>
      </c>
      <c r="C2" s="195"/>
      <c r="D2" s="316"/>
      <c r="E2" s="287" t="s">
        <v>213</v>
      </c>
      <c r="F2" s="320"/>
      <c r="G2" s="320"/>
      <c r="H2" s="320"/>
      <c r="I2" s="320"/>
      <c r="J2" s="320"/>
      <c r="K2" s="320"/>
      <c r="L2" s="320"/>
      <c r="M2" s="320"/>
      <c r="N2" s="321"/>
    </row>
    <row r="3" spans="1:14" ht="10.95" customHeight="1" x14ac:dyDescent="0.25">
      <c r="A3" s="5" t="s">
        <v>40</v>
      </c>
      <c r="B3" s="195" t="str">
        <f>IF(ISBLANK(Offertvergleich!$B3),"",Offertvergleich!$B3)</f>
        <v/>
      </c>
      <c r="C3" s="195"/>
      <c r="D3" s="316"/>
      <c r="E3" s="287" t="s">
        <v>198</v>
      </c>
      <c r="F3" s="320"/>
      <c r="G3" s="320"/>
      <c r="H3" s="320"/>
      <c r="I3" s="320"/>
      <c r="J3" s="320"/>
      <c r="K3" s="320"/>
      <c r="L3" s="320"/>
      <c r="M3" s="320"/>
      <c r="N3" s="321"/>
    </row>
    <row r="4" spans="1:14" ht="10.95" customHeight="1" x14ac:dyDescent="0.25">
      <c r="E4" s="290" t="s">
        <v>199</v>
      </c>
      <c r="F4" s="322"/>
      <c r="G4" s="322"/>
      <c r="H4" s="322"/>
      <c r="I4" s="322"/>
      <c r="J4" s="322"/>
      <c r="K4" s="322"/>
      <c r="L4" s="322"/>
      <c r="M4" s="322"/>
      <c r="N4" s="323"/>
    </row>
    <row r="5" spans="1:14" ht="10.95" customHeight="1" x14ac:dyDescent="0.25">
      <c r="E5" s="290" t="s">
        <v>234</v>
      </c>
      <c r="F5" s="322"/>
      <c r="G5" s="322"/>
      <c r="H5" s="322"/>
      <c r="I5" s="322"/>
      <c r="J5" s="322"/>
      <c r="K5" s="322"/>
      <c r="L5" s="322"/>
      <c r="M5" s="322"/>
      <c r="N5" s="323"/>
    </row>
    <row r="6" spans="1:14" ht="10.95" customHeight="1" x14ac:dyDescent="0.25">
      <c r="E6" s="290" t="s">
        <v>223</v>
      </c>
      <c r="F6" s="322"/>
      <c r="G6" s="322"/>
      <c r="H6" s="322"/>
      <c r="I6" s="322"/>
      <c r="J6" s="322"/>
      <c r="K6" s="322"/>
      <c r="L6" s="322"/>
      <c r="M6" s="322"/>
      <c r="N6" s="323"/>
    </row>
    <row r="7" spans="1:14" ht="10.95" customHeight="1" x14ac:dyDescent="0.25">
      <c r="E7" s="287" t="s">
        <v>200</v>
      </c>
      <c r="F7" s="320"/>
      <c r="G7" s="320"/>
      <c r="H7" s="320"/>
      <c r="I7" s="320"/>
      <c r="J7" s="320"/>
      <c r="K7" s="320"/>
      <c r="L7" s="320"/>
      <c r="M7" s="320"/>
      <c r="N7" s="321"/>
    </row>
    <row r="8" spans="1:14" ht="10.95" customHeight="1" thickBot="1" x14ac:dyDescent="0.3">
      <c r="E8" s="291" t="s">
        <v>222</v>
      </c>
      <c r="F8" s="324"/>
      <c r="G8" s="324"/>
      <c r="H8" s="324"/>
      <c r="I8" s="324"/>
      <c r="J8" s="324"/>
      <c r="K8" s="324"/>
      <c r="L8" s="324"/>
      <c r="M8" s="324"/>
      <c r="N8" s="325"/>
    </row>
    <row r="11" spans="1:14" ht="10.95" customHeight="1" x14ac:dyDescent="0.25">
      <c r="A11" s="68" t="s">
        <v>188</v>
      </c>
      <c r="B11" s="68"/>
      <c r="C11" s="68"/>
      <c r="D11" s="68"/>
      <c r="E11" s="68"/>
      <c r="F11" s="68"/>
      <c r="G11" s="68"/>
      <c r="H11" s="68"/>
      <c r="I11" s="68"/>
      <c r="J11" s="68"/>
      <c r="K11" s="68"/>
      <c r="L11" s="68"/>
      <c r="M11" s="68"/>
      <c r="N11" s="68"/>
    </row>
    <row r="13" spans="1:14" ht="10.95" customHeight="1" x14ac:dyDescent="0.25">
      <c r="E13" s="69">
        <v>1</v>
      </c>
      <c r="F13" s="69">
        <v>2</v>
      </c>
      <c r="G13" s="69">
        <v>3</v>
      </c>
      <c r="H13" s="69">
        <v>4</v>
      </c>
      <c r="I13" s="69">
        <v>5</v>
      </c>
      <c r="J13" s="69">
        <v>6</v>
      </c>
      <c r="K13" s="69">
        <v>7</v>
      </c>
      <c r="L13" s="69">
        <v>8</v>
      </c>
      <c r="M13" s="69">
        <v>9</v>
      </c>
      <c r="N13" s="69">
        <v>10</v>
      </c>
    </row>
    <row r="14" spans="1:14" ht="10.95" customHeight="1" x14ac:dyDescent="0.25">
      <c r="A14" s="206" t="s">
        <v>190</v>
      </c>
      <c r="B14" s="228"/>
      <c r="C14" s="213" t="s">
        <v>231</v>
      </c>
      <c r="D14" s="228"/>
      <c r="E14" s="70" t="str">
        <f>IF(ISBLANK(Offertvergleich!C$18),"",Offertvergleich!C$18)</f>
        <v>U1</v>
      </c>
      <c r="F14" s="70" t="str">
        <f>IF(ISBLANK(Offertvergleich!F$18),"",Offertvergleich!F$18)</f>
        <v>U2</v>
      </c>
      <c r="G14" s="31" t="str">
        <f>IF(ISBLANK(Offertvergleich!I$18),"",Offertvergleich!I$18)</f>
        <v>U3</v>
      </c>
      <c r="H14" s="31" t="str">
        <f>IF(ISBLANK(Offertvergleich!L$18),"",Offertvergleich!L$18)</f>
        <v>U4</v>
      </c>
      <c r="I14" s="31" t="str">
        <f>IF(ISBLANK(Offertvergleich!O$18),"",Offertvergleich!O$18)</f>
        <v>U5</v>
      </c>
      <c r="J14" s="31" t="str">
        <f>IF(ISBLANK(Offertvergleich!T$18),"",Offertvergleich!T$18)</f>
        <v>U6</v>
      </c>
      <c r="K14" s="31" t="str">
        <f>IF(ISBLANK(Offertvergleich!W$18),"",Offertvergleich!W$18)</f>
        <v>U7</v>
      </c>
      <c r="L14" s="31" t="str">
        <f>IF(ISBLANK(Offertvergleich!Z$18),"",Offertvergleich!Z$18)</f>
        <v>U8</v>
      </c>
      <c r="M14" s="31" t="str">
        <f>IF(ISBLANK(Offertvergleich!AC$18),"",Offertvergleich!AC$18)</f>
        <v>U9</v>
      </c>
      <c r="N14" s="31" t="str">
        <f>IF(ISBLANK(Offertvergleich!AF$18),"",Offertvergleich!AF$18)</f>
        <v>U10</v>
      </c>
    </row>
    <row r="15" spans="1:14" ht="10.95" customHeight="1" x14ac:dyDescent="0.25">
      <c r="A15" s="210" t="s">
        <v>224</v>
      </c>
      <c r="B15" s="229"/>
      <c r="C15" s="204"/>
      <c r="D15" s="230"/>
      <c r="E15" s="66"/>
      <c r="F15" s="66"/>
      <c r="G15" s="66"/>
      <c r="H15" s="66"/>
      <c r="I15" s="66"/>
      <c r="J15" s="66"/>
      <c r="K15" s="66"/>
      <c r="L15" s="66"/>
      <c r="M15" s="66"/>
      <c r="N15" s="66"/>
    </row>
    <row r="16" spans="1:14" ht="10.95" customHeight="1" x14ac:dyDescent="0.25">
      <c r="A16" s="210" t="s">
        <v>225</v>
      </c>
      <c r="B16" s="229"/>
      <c r="C16" s="204"/>
      <c r="D16" s="230"/>
      <c r="E16" s="66"/>
      <c r="F16" s="66"/>
      <c r="G16" s="66"/>
      <c r="H16" s="66"/>
      <c r="I16" s="66"/>
      <c r="J16" s="66"/>
      <c r="K16" s="66"/>
      <c r="L16" s="66"/>
      <c r="M16" s="66"/>
      <c r="N16" s="66"/>
    </row>
    <row r="17" spans="1:14" ht="10.95" customHeight="1" x14ac:dyDescent="0.25">
      <c r="A17" s="210" t="s">
        <v>227</v>
      </c>
      <c r="B17" s="229"/>
      <c r="C17" s="204"/>
      <c r="D17" s="230"/>
      <c r="E17" s="66"/>
      <c r="F17" s="66"/>
      <c r="G17" s="66"/>
      <c r="H17" s="66"/>
      <c r="I17" s="66"/>
      <c r="J17" s="66"/>
      <c r="K17" s="66"/>
      <c r="L17" s="66"/>
      <c r="M17" s="66"/>
      <c r="N17" s="66"/>
    </row>
    <row r="18" spans="1:14" ht="10.95" customHeight="1" x14ac:dyDescent="0.25">
      <c r="A18" s="210" t="s">
        <v>229</v>
      </c>
      <c r="B18" s="229"/>
      <c r="C18" s="204"/>
      <c r="D18" s="230"/>
      <c r="E18" s="66"/>
      <c r="F18" s="66"/>
      <c r="G18" s="66"/>
      <c r="H18" s="66"/>
      <c r="I18" s="66"/>
      <c r="J18" s="66"/>
      <c r="K18" s="66"/>
      <c r="L18" s="66"/>
      <c r="M18" s="66"/>
      <c r="N18" s="66"/>
    </row>
    <row r="19" spans="1:14" ht="10.95" customHeight="1" x14ac:dyDescent="0.25">
      <c r="A19" s="210" t="s">
        <v>228</v>
      </c>
      <c r="B19" s="229"/>
      <c r="C19" s="210" t="s">
        <v>233</v>
      </c>
      <c r="D19" s="229"/>
      <c r="E19" s="66"/>
      <c r="F19" s="66"/>
      <c r="G19" s="66"/>
      <c r="H19" s="66"/>
      <c r="I19" s="66"/>
      <c r="J19" s="66"/>
      <c r="K19" s="66"/>
      <c r="L19" s="66"/>
      <c r="M19" s="66"/>
      <c r="N19" s="66"/>
    </row>
    <row r="20" spans="1:14" ht="10.95" customHeight="1" x14ac:dyDescent="0.25">
      <c r="A20" s="204" t="s">
        <v>226</v>
      </c>
      <c r="B20" s="230"/>
      <c r="C20" s="204"/>
      <c r="D20" s="230"/>
      <c r="E20" s="66"/>
      <c r="F20" s="66"/>
      <c r="G20" s="66"/>
      <c r="H20" s="66"/>
      <c r="I20" s="66"/>
      <c r="J20" s="66"/>
      <c r="K20" s="66"/>
      <c r="L20" s="66"/>
      <c r="M20" s="66"/>
      <c r="N20" s="66"/>
    </row>
    <row r="21" spans="1:14" ht="10.95" customHeight="1" x14ac:dyDescent="0.25">
      <c r="A21" s="204" t="s">
        <v>226</v>
      </c>
      <c r="B21" s="230"/>
      <c r="C21" s="204"/>
      <c r="D21" s="212"/>
      <c r="E21" s="66"/>
      <c r="F21" s="66"/>
      <c r="G21" s="66"/>
      <c r="H21" s="66"/>
      <c r="I21" s="66"/>
      <c r="J21" s="66"/>
      <c r="K21" s="66"/>
      <c r="L21" s="66"/>
      <c r="M21" s="66"/>
      <c r="N21" s="66"/>
    </row>
    <row r="22" spans="1:14" ht="10.95" customHeight="1" x14ac:dyDescent="0.25">
      <c r="A22" s="204"/>
      <c r="B22" s="230"/>
      <c r="C22" s="204"/>
      <c r="D22" s="230"/>
      <c r="E22" s="66"/>
      <c r="F22" s="66"/>
      <c r="G22" s="66"/>
      <c r="H22" s="66"/>
      <c r="I22" s="66"/>
      <c r="J22" s="66"/>
      <c r="K22" s="66"/>
      <c r="L22" s="66"/>
      <c r="M22" s="66"/>
      <c r="N22" s="66"/>
    </row>
    <row r="23" spans="1:14" ht="10.95" customHeight="1" x14ac:dyDescent="0.25">
      <c r="A23" s="204"/>
      <c r="B23" s="230"/>
      <c r="C23" s="204"/>
      <c r="D23" s="230"/>
      <c r="E23" s="66"/>
      <c r="F23" s="66"/>
      <c r="G23" s="66"/>
      <c r="H23" s="66"/>
      <c r="I23" s="66"/>
      <c r="J23" s="66"/>
      <c r="K23" s="66"/>
      <c r="L23" s="66"/>
      <c r="M23" s="66"/>
      <c r="N23" s="66"/>
    </row>
    <row r="24" spans="1:14" ht="10.95" customHeight="1" x14ac:dyDescent="0.25">
      <c r="A24" s="204"/>
      <c r="B24" s="230"/>
      <c r="C24" s="204"/>
      <c r="D24" s="230"/>
      <c r="E24" s="66"/>
      <c r="F24" s="66"/>
      <c r="G24" s="66"/>
      <c r="H24" s="66"/>
      <c r="I24" s="66"/>
      <c r="J24" s="66"/>
      <c r="K24" s="66"/>
      <c r="L24" s="66"/>
      <c r="M24" s="66"/>
      <c r="N24" s="66"/>
    </row>
    <row r="25" spans="1:14" ht="10.95" customHeight="1" x14ac:dyDescent="0.25">
      <c r="A25" s="204"/>
      <c r="B25" s="230"/>
      <c r="C25" s="204"/>
      <c r="D25" s="230"/>
      <c r="E25" s="66"/>
      <c r="F25" s="66"/>
      <c r="G25" s="66"/>
      <c r="H25" s="66"/>
      <c r="I25" s="66"/>
      <c r="J25" s="66"/>
      <c r="K25" s="66"/>
      <c r="L25" s="66"/>
      <c r="M25" s="66"/>
      <c r="N25" s="66"/>
    </row>
    <row r="26" spans="1:14" ht="10.95" customHeight="1" x14ac:dyDescent="0.25">
      <c r="A26" s="204"/>
      <c r="B26" s="230"/>
      <c r="C26" s="204"/>
      <c r="D26" s="230"/>
      <c r="E26" s="66"/>
      <c r="F26" s="66"/>
      <c r="G26" s="66"/>
      <c r="H26" s="66"/>
      <c r="I26" s="66"/>
      <c r="J26" s="66"/>
      <c r="K26" s="66"/>
      <c r="L26" s="66"/>
      <c r="M26" s="66"/>
      <c r="N26" s="66"/>
    </row>
    <row r="27" spans="1:14" ht="10.95" customHeight="1" x14ac:dyDescent="0.25">
      <c r="A27" s="204"/>
      <c r="B27" s="230"/>
      <c r="C27" s="204"/>
      <c r="D27" s="230"/>
      <c r="E27" s="66"/>
      <c r="F27" s="66"/>
      <c r="G27" s="66"/>
      <c r="H27" s="66"/>
      <c r="I27" s="66"/>
      <c r="J27" s="66"/>
      <c r="K27" s="66"/>
      <c r="L27" s="66"/>
      <c r="M27" s="66"/>
      <c r="N27" s="66"/>
    </row>
    <row r="28" spans="1:14" ht="10.95" customHeight="1" x14ac:dyDescent="0.25">
      <c r="A28" s="204"/>
      <c r="B28" s="230"/>
      <c r="C28" s="204"/>
      <c r="D28" s="230"/>
      <c r="E28" s="66"/>
      <c r="F28" s="66"/>
      <c r="G28" s="66"/>
      <c r="H28" s="66"/>
      <c r="I28" s="66"/>
      <c r="J28" s="66"/>
      <c r="K28" s="66"/>
      <c r="L28" s="66"/>
      <c r="M28" s="66"/>
      <c r="N28" s="66"/>
    </row>
    <row r="29" spans="1:14" ht="10.95" customHeight="1" x14ac:dyDescent="0.25">
      <c r="A29" s="207"/>
      <c r="B29" s="207"/>
      <c r="C29" s="207"/>
      <c r="D29" s="207"/>
      <c r="E29" s="69"/>
      <c r="F29" s="69"/>
      <c r="G29" s="69"/>
      <c r="H29" s="69"/>
      <c r="I29" s="69"/>
      <c r="J29" s="69"/>
      <c r="K29" s="69"/>
      <c r="L29" s="69"/>
      <c r="M29" s="69"/>
      <c r="N29" s="69"/>
    </row>
    <row r="30" spans="1:14" ht="10.95" customHeight="1" x14ac:dyDescent="0.25">
      <c r="A30" s="206" t="s">
        <v>235</v>
      </c>
      <c r="B30" s="232"/>
      <c r="C30" s="220"/>
      <c r="D30" s="211"/>
      <c r="E30" s="75"/>
      <c r="F30" s="75"/>
      <c r="G30" s="75"/>
      <c r="H30" s="75"/>
      <c r="I30" s="75"/>
      <c r="J30" s="75"/>
      <c r="K30" s="75"/>
      <c r="L30" s="75"/>
      <c r="M30" s="75"/>
      <c r="N30" s="75"/>
    </row>
    <row r="31" spans="1:14" ht="10.95" customHeight="1" x14ac:dyDescent="0.25">
      <c r="A31" s="71"/>
      <c r="B31" s="71"/>
      <c r="C31" s="71"/>
      <c r="D31" s="71"/>
      <c r="E31" s="67" t="s">
        <v>189</v>
      </c>
      <c r="F31" s="67" t="s">
        <v>193</v>
      </c>
      <c r="G31" s="67" t="s">
        <v>194</v>
      </c>
      <c r="H31" s="67"/>
      <c r="I31" s="67"/>
      <c r="J31" s="67"/>
      <c r="K31" s="67"/>
      <c r="L31" s="67"/>
      <c r="M31" s="67"/>
      <c r="N31" s="67"/>
    </row>
    <row r="32" spans="1:14" ht="10.95" customHeight="1" x14ac:dyDescent="0.25">
      <c r="A32" s="71"/>
      <c r="B32" s="71"/>
      <c r="C32" s="71"/>
      <c r="D32" s="71"/>
      <c r="E32" s="72"/>
      <c r="F32" s="72"/>
      <c r="G32" s="72"/>
      <c r="H32" s="72"/>
      <c r="I32" s="72"/>
      <c r="J32" s="72"/>
      <c r="K32" s="72"/>
      <c r="L32" s="72"/>
      <c r="M32" s="72"/>
      <c r="N32" s="72"/>
    </row>
    <row r="33" spans="1:14" ht="10.95" customHeight="1" x14ac:dyDescent="0.25">
      <c r="A33" s="71"/>
      <c r="B33" s="71"/>
      <c r="C33" s="71"/>
      <c r="D33" s="71"/>
      <c r="E33" s="72"/>
      <c r="F33" s="72"/>
      <c r="G33" s="72"/>
      <c r="H33" s="72"/>
      <c r="I33" s="72"/>
      <c r="J33" s="72"/>
      <c r="K33" s="72"/>
      <c r="L33" s="72"/>
      <c r="M33" s="72"/>
      <c r="N33" s="72"/>
    </row>
    <row r="34" spans="1:14" ht="10.95" customHeight="1" x14ac:dyDescent="0.25">
      <c r="A34" s="69"/>
      <c r="B34" s="69"/>
      <c r="C34" s="69"/>
      <c r="D34" s="69"/>
      <c r="E34" s="69"/>
      <c r="F34" s="73"/>
      <c r="G34" s="73"/>
      <c r="H34" s="73"/>
      <c r="I34" s="73"/>
      <c r="J34" s="73"/>
      <c r="K34" s="73"/>
      <c r="L34" s="73"/>
      <c r="M34" s="73"/>
      <c r="N34" s="73"/>
    </row>
    <row r="35" spans="1:14" ht="10.95" customHeight="1" x14ac:dyDescent="0.25">
      <c r="A35" s="216" t="s">
        <v>236</v>
      </c>
      <c r="B35" s="203"/>
      <c r="C35" s="203"/>
      <c r="D35" s="203"/>
      <c r="E35" s="203"/>
      <c r="F35" s="203"/>
      <c r="G35" s="203"/>
      <c r="H35" s="203"/>
      <c r="I35" s="203"/>
      <c r="J35" s="203"/>
      <c r="K35" s="203"/>
      <c r="L35" s="203"/>
      <c r="M35" s="162"/>
      <c r="N35" s="162"/>
    </row>
    <row r="36" spans="1:14" ht="10.95" customHeight="1" x14ac:dyDescent="0.25">
      <c r="A36" s="216" t="s">
        <v>237</v>
      </c>
      <c r="B36" s="203"/>
      <c r="C36" s="203"/>
      <c r="D36" s="203"/>
      <c r="E36" s="203"/>
      <c r="F36" s="203"/>
      <c r="G36" s="203"/>
      <c r="H36" s="203"/>
      <c r="I36" s="203"/>
      <c r="J36" s="203"/>
      <c r="K36" s="203"/>
      <c r="L36" s="203"/>
      <c r="M36" s="162"/>
      <c r="N36" s="162"/>
    </row>
    <row r="37" spans="1:14" ht="10.95" customHeight="1" x14ac:dyDescent="0.25">
      <c r="A37" s="216" t="s">
        <v>238</v>
      </c>
      <c r="B37" s="203"/>
      <c r="C37" s="203"/>
      <c r="D37" s="203"/>
      <c r="E37" s="203"/>
      <c r="F37" s="203"/>
      <c r="G37" s="203"/>
      <c r="H37" s="203"/>
      <c r="I37" s="203"/>
      <c r="J37" s="203"/>
      <c r="K37" s="203"/>
      <c r="L37" s="203"/>
      <c r="M37" s="162"/>
      <c r="N37" s="162"/>
    </row>
    <row r="38" spans="1:14" ht="10.95" customHeight="1" x14ac:dyDescent="0.25">
      <c r="A38" s="216"/>
      <c r="B38" s="203"/>
      <c r="C38" s="203"/>
      <c r="D38" s="203"/>
      <c r="E38" s="203"/>
      <c r="F38" s="203"/>
      <c r="G38" s="203"/>
      <c r="H38" s="203"/>
      <c r="I38" s="203"/>
      <c r="J38" s="203"/>
      <c r="K38" s="203"/>
      <c r="L38" s="203"/>
      <c r="M38" s="162"/>
      <c r="N38" s="162"/>
    </row>
    <row r="39" spans="1:14" ht="10.95" customHeight="1" x14ac:dyDescent="0.25">
      <c r="A39" s="216"/>
      <c r="B39" s="203"/>
      <c r="C39" s="203"/>
      <c r="D39" s="203"/>
      <c r="E39" s="203"/>
      <c r="F39" s="203"/>
      <c r="G39" s="203"/>
      <c r="H39" s="203"/>
      <c r="I39" s="203"/>
      <c r="J39" s="203"/>
      <c r="K39" s="203"/>
      <c r="L39" s="203"/>
      <c r="M39" s="162"/>
      <c r="N39" s="162"/>
    </row>
    <row r="40" spans="1:14" ht="10.95" customHeight="1" x14ac:dyDescent="0.25">
      <c r="A40" s="216"/>
      <c r="B40" s="203"/>
      <c r="C40" s="203"/>
      <c r="D40" s="203"/>
      <c r="E40" s="203"/>
      <c r="F40" s="203"/>
      <c r="G40" s="203"/>
      <c r="H40" s="203"/>
      <c r="I40" s="203"/>
      <c r="J40" s="203"/>
      <c r="K40" s="203"/>
      <c r="L40" s="203"/>
      <c r="M40" s="162"/>
      <c r="N40" s="162"/>
    </row>
    <row r="41" spans="1:14" ht="10.95" customHeight="1" x14ac:dyDescent="0.25">
      <c r="A41" s="216"/>
      <c r="B41" s="203"/>
      <c r="C41" s="203"/>
      <c r="D41" s="203"/>
      <c r="E41" s="203"/>
      <c r="F41" s="203"/>
      <c r="G41" s="203"/>
      <c r="H41" s="203"/>
      <c r="I41" s="203"/>
      <c r="J41" s="203"/>
      <c r="K41" s="203"/>
      <c r="L41" s="203"/>
      <c r="M41" s="162"/>
      <c r="N41" s="162"/>
    </row>
    <row r="47" spans="1:14" ht="10.95" customHeight="1" x14ac:dyDescent="0.25">
      <c r="A47" s="28" t="s">
        <v>191</v>
      </c>
      <c r="B47" s="28"/>
    </row>
    <row r="49" spans="1:13" ht="10.95" customHeight="1" x14ac:dyDescent="0.25">
      <c r="A49" s="5" t="s">
        <v>196</v>
      </c>
      <c r="B49" s="162"/>
      <c r="C49" s="231"/>
      <c r="E49" s="162"/>
      <c r="F49" s="162"/>
      <c r="G49" s="162"/>
      <c r="K49" s="162"/>
      <c r="L49" s="162"/>
      <c r="M49" s="162"/>
    </row>
    <row r="50" spans="1:13" ht="10.95" customHeight="1" x14ac:dyDescent="0.25">
      <c r="A50" s="5" t="s">
        <v>195</v>
      </c>
      <c r="B50" s="216"/>
      <c r="C50" s="231"/>
      <c r="D50" s="69"/>
      <c r="E50" s="216"/>
      <c r="F50" s="162"/>
      <c r="G50" s="162"/>
      <c r="H50" s="69"/>
      <c r="I50" s="69"/>
      <c r="J50" s="69"/>
      <c r="K50" s="216"/>
      <c r="L50" s="231"/>
      <c r="M50" s="231"/>
    </row>
    <row r="51" spans="1:13" ht="10.95" customHeight="1" x14ac:dyDescent="0.25">
      <c r="C51" s="69"/>
      <c r="D51" s="69"/>
      <c r="E51" s="69"/>
      <c r="F51" s="69"/>
      <c r="G51" s="69"/>
      <c r="H51" s="69"/>
      <c r="I51" s="69"/>
      <c r="J51" s="69"/>
      <c r="K51" s="69"/>
      <c r="L51" s="69"/>
      <c r="M51" s="69"/>
    </row>
    <row r="52" spans="1:13" ht="10.95" customHeight="1" x14ac:dyDescent="0.25">
      <c r="C52" s="69"/>
      <c r="D52" s="69"/>
      <c r="E52" s="69"/>
      <c r="F52" s="69"/>
      <c r="G52" s="69"/>
      <c r="H52" s="69"/>
      <c r="I52" s="69"/>
      <c r="J52" s="69"/>
      <c r="K52" s="69"/>
      <c r="L52" s="69"/>
      <c r="M52" s="69"/>
    </row>
    <row r="54" spans="1:13" ht="10.95" customHeight="1" x14ac:dyDescent="0.25">
      <c r="B54" s="11"/>
      <c r="C54" s="11"/>
      <c r="E54" s="215"/>
      <c r="F54" s="215"/>
      <c r="G54" s="215"/>
      <c r="K54" s="195"/>
      <c r="L54" s="195"/>
      <c r="M54" s="195"/>
    </row>
    <row r="55" spans="1:13" ht="10.95" customHeight="1" x14ac:dyDescent="0.25">
      <c r="B55" s="5" t="s">
        <v>192</v>
      </c>
      <c r="E55" s="208" t="s">
        <v>192</v>
      </c>
      <c r="F55" s="208"/>
      <c r="G55" s="208"/>
      <c r="K55" s="208" t="s">
        <v>192</v>
      </c>
      <c r="L55" s="208"/>
      <c r="M55" s="208"/>
    </row>
    <row r="66" spans="1:3" ht="10.95" customHeight="1" x14ac:dyDescent="0.25">
      <c r="A66" s="5" t="s">
        <v>201</v>
      </c>
      <c r="B66" s="162"/>
      <c r="C66" s="231"/>
    </row>
  </sheetData>
  <sheetProtection algorithmName="SHA-512" hashValue="zm0yniIPH9pp+2Fv5l32rDZoH9HcmjsAn0QFjwBsaTyhSHAJdH9+nM/n0igiyaO9BHadEJ3nmQn1QJDSUcr0vg==" saltValue="DTK/um/MZSLdHkiKwOFkDg==" spinCount="100000" sheet="1" objects="1" scenarios="1" formatRows="0"/>
  <mergeCells count="61">
    <mergeCell ref="E1:N1"/>
    <mergeCell ref="E54:G54"/>
    <mergeCell ref="E49:G49"/>
    <mergeCell ref="K49:M49"/>
    <mergeCell ref="K54:M54"/>
    <mergeCell ref="E50:G50"/>
    <mergeCell ref="K50:M50"/>
    <mergeCell ref="A39:N39"/>
    <mergeCell ref="B49:C49"/>
    <mergeCell ref="B50:C50"/>
    <mergeCell ref="A35:N35"/>
    <mergeCell ref="A36:N36"/>
    <mergeCell ref="A37:N37"/>
    <mergeCell ref="A14:B14"/>
    <mergeCell ref="C17:D17"/>
    <mergeCell ref="C18:D18"/>
    <mergeCell ref="C19:D19"/>
    <mergeCell ref="C20:D20"/>
    <mergeCell ref="C21:D21"/>
    <mergeCell ref="E7:N7"/>
    <mergeCell ref="E8:N8"/>
    <mergeCell ref="C14:D14"/>
    <mergeCell ref="C15:D15"/>
    <mergeCell ref="C16:D16"/>
    <mergeCell ref="E2:N2"/>
    <mergeCell ref="E3:N3"/>
    <mergeCell ref="E4:N4"/>
    <mergeCell ref="E5:N5"/>
    <mergeCell ref="E6:N6"/>
    <mergeCell ref="C22:D22"/>
    <mergeCell ref="C23:D23"/>
    <mergeCell ref="C24:D24"/>
    <mergeCell ref="C25:D25"/>
    <mergeCell ref="C26:D26"/>
    <mergeCell ref="B1:D1"/>
    <mergeCell ref="B2:D2"/>
    <mergeCell ref="B3:D3"/>
    <mergeCell ref="A15:B15"/>
    <mergeCell ref="A16:B16"/>
    <mergeCell ref="A17:B17"/>
    <mergeCell ref="A18:B18"/>
    <mergeCell ref="A19:B19"/>
    <mergeCell ref="A20:B20"/>
    <mergeCell ref="A21:B21"/>
    <mergeCell ref="A22:B22"/>
    <mergeCell ref="A23:B23"/>
    <mergeCell ref="A24:B24"/>
    <mergeCell ref="A25:B25"/>
    <mergeCell ref="A26:B26"/>
    <mergeCell ref="B66:C66"/>
    <mergeCell ref="A40:N40"/>
    <mergeCell ref="A41:N41"/>
    <mergeCell ref="A27:B27"/>
    <mergeCell ref="A28:B28"/>
    <mergeCell ref="A38:N38"/>
    <mergeCell ref="C27:D27"/>
    <mergeCell ref="C28:D28"/>
    <mergeCell ref="A29:D29"/>
    <mergeCell ref="E55:G55"/>
    <mergeCell ref="K55:M55"/>
    <mergeCell ref="A30:D30"/>
  </mergeCells>
  <conditionalFormatting sqref="E30:N30">
    <cfRule type="containsText" dxfId="12" priority="1" operator="containsText" text="Nein">
      <formula>NOT(ISERROR(SEARCH("Nein",E30)))</formula>
    </cfRule>
    <cfRule type="cellIs" dxfId="11" priority="2" operator="equal">
      <formula>"Ja"</formula>
    </cfRule>
  </conditionalFormatting>
  <pageMargins left="0.70866141732283472" right="0.70866141732283472" top="0.78740157480314965" bottom="0.78740157480314965" header="0.31496062992125984" footer="0.31496062992125984"/>
  <pageSetup paperSize="8" scale="98" orientation="landscape" r:id="rId1"/>
  <headerFooter>
    <oddFooter>&amp;L&amp;8Bewertungsformular 10 Unternehmen, V25-01 (Ersetzt: V24-02)&amp;C&amp;8Formelle Kontrolle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35675A5-A420-40D1-ACDC-6CB060B77557}">
          <x14:formula1>
            <xm:f>Datenblatt!$F$31:$F$32</xm:f>
          </x14:formula1>
          <xm:sqref>E15:N28 E30:N30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014A-F077-4FB3-8F3E-29C6D11D639F}">
  <sheetPr codeName="Tabelle3"/>
  <dimension ref="B5:V53"/>
  <sheetViews>
    <sheetView showZeros="0" zoomScale="80" zoomScaleNormal="80" workbookViewId="0">
      <selection activeCell="F31" sqref="F31"/>
    </sheetView>
  </sheetViews>
  <sheetFormatPr baseColWidth="10" defaultColWidth="11.33203125" defaultRowHeight="13.2" x14ac:dyDescent="0.25"/>
  <cols>
    <col min="1" max="1" width="2.6640625" customWidth="1"/>
    <col min="2" max="2" width="18.5546875" bestFit="1" customWidth="1"/>
    <col min="3" max="3" width="2.6640625" customWidth="1"/>
    <col min="5" max="5" width="2.6640625" customWidth="1"/>
    <col min="6" max="6" width="20.6640625" customWidth="1"/>
    <col min="8" max="8" width="2.6640625" customWidth="1"/>
    <col min="9" max="9" width="20.6640625" customWidth="1"/>
    <col min="10" max="10" width="6.6640625" bestFit="1" customWidth="1"/>
    <col min="11" max="11" width="2.6640625" customWidth="1"/>
    <col min="12" max="12" width="44.109375" bestFit="1" customWidth="1"/>
    <col min="13" max="13" width="6.6640625" bestFit="1" customWidth="1"/>
  </cols>
  <sheetData>
    <row r="5" spans="2:22" x14ac:dyDescent="0.25">
      <c r="E5" s="41"/>
      <c r="K5" s="41"/>
    </row>
    <row r="6" spans="2:22" x14ac:dyDescent="0.25">
      <c r="B6" s="42" t="s">
        <v>22</v>
      </c>
      <c r="F6" s="48" t="s">
        <v>29</v>
      </c>
      <c r="G6" s="49"/>
      <c r="I6" s="48" t="s">
        <v>126</v>
      </c>
      <c r="J6" s="49"/>
      <c r="L6" s="48" t="s">
        <v>30</v>
      </c>
      <c r="M6" s="49"/>
      <c r="P6" s="43"/>
    </row>
    <row r="7" spans="2:22" x14ac:dyDescent="0.25">
      <c r="B7" t="s">
        <v>23</v>
      </c>
      <c r="D7" s="44">
        <f>MIN(Datenblatt!G7:G16)</f>
        <v>0</v>
      </c>
      <c r="F7" s="49" t="str">
        <f>Offertvergleich!C18</f>
        <v>U1</v>
      </c>
      <c r="G7" s="50" t="str">
        <f>Offertvergleich!E30</f>
        <v/>
      </c>
      <c r="H7" s="44"/>
      <c r="I7" s="50" t="str">
        <f>F7</f>
        <v>U1</v>
      </c>
      <c r="J7" s="50" t="str">
        <f>IF(ISBLANK(Offertvergleich!E27),"",5-(IF(EXACT(Offertvergleich!$B$9,Offertvergleich!$B$12),0.2,IF(EXACT(Offertvergleich!$B$9,Offertvergleich!$B$13),0.1,0.05))*(Offertvergleich!C32-MIN(Offertvergleich!C$32:AH$32))/(MIN(Offertvergleich!C$32:AH$32)/100)))</f>
        <v/>
      </c>
      <c r="L7" s="49" t="str">
        <f>F7</f>
        <v>U1</v>
      </c>
      <c r="M7" s="51" t="str">
        <f>Offertvergleich!C56</f>
        <v/>
      </c>
      <c r="R7" s="45"/>
      <c r="V7" s="45"/>
    </row>
    <row r="8" spans="2:22" x14ac:dyDescent="0.25">
      <c r="F8" s="49" t="str">
        <f>Offertvergleich!F18</f>
        <v>U2</v>
      </c>
      <c r="G8" s="50" t="str">
        <f>Offertvergleich!H30</f>
        <v/>
      </c>
      <c r="H8" s="44"/>
      <c r="I8" s="50" t="str">
        <f t="shared" ref="I8:I26" si="0">F8</f>
        <v>U2</v>
      </c>
      <c r="J8" s="50" t="str">
        <f>IF(ISBLANK(Offertvergleich!H27),"",5-(IF(EXACT(Offertvergleich!$B$9,Offertvergleich!$B$12),0.2,IF(EXACT(Offertvergleich!$B$9,Offertvergleich!$B$13),0.1,0.05))*(Offertvergleich!F32-MIN(Offertvergleich!C$32:AH$32))/(MIN(Offertvergleich!C$32:AH$32)/100)))</f>
        <v/>
      </c>
      <c r="L8" s="49" t="str">
        <f t="shared" ref="L8:L26" si="1">F8</f>
        <v>U2</v>
      </c>
      <c r="M8" s="51" t="str">
        <f>Offertvergleich!F56</f>
        <v/>
      </c>
      <c r="R8" s="45"/>
      <c r="V8" s="45"/>
    </row>
    <row r="9" spans="2:22" x14ac:dyDescent="0.25">
      <c r="F9" s="49" t="str">
        <f>Offertvergleich!I18</f>
        <v>U3</v>
      </c>
      <c r="G9" s="50" t="str">
        <f>Offertvergleich!K30</f>
        <v/>
      </c>
      <c r="H9" s="44"/>
      <c r="I9" s="50" t="str">
        <f t="shared" si="0"/>
        <v>U3</v>
      </c>
      <c r="J9" s="50" t="str">
        <f>IF(ISBLANK(Offertvergleich!K27),"",5-(IF(EXACT(Offertvergleich!$B$9,Offertvergleich!$B$12),0.2,IF(EXACT(Offertvergleich!$B$9,Offertvergleich!$B$13),0.1,0.05))*(Offertvergleich!I32-MIN(Offertvergleich!C$32:AH$32))/(MIN(Offertvergleich!C$32:AH$32)/100)))</f>
        <v/>
      </c>
      <c r="L9" s="49" t="str">
        <f t="shared" si="1"/>
        <v>U3</v>
      </c>
      <c r="M9" s="51" t="str">
        <f>Offertvergleich!I56</f>
        <v/>
      </c>
      <c r="R9" s="45"/>
      <c r="V9" s="45"/>
    </row>
    <row r="10" spans="2:22" x14ac:dyDescent="0.25">
      <c r="F10" s="49" t="str">
        <f>Offertvergleich!L18</f>
        <v>U4</v>
      </c>
      <c r="G10" s="50" t="str">
        <f>Offertvergleich!N30</f>
        <v/>
      </c>
      <c r="H10" s="44"/>
      <c r="I10" s="50" t="str">
        <f t="shared" si="0"/>
        <v>U4</v>
      </c>
      <c r="J10" s="50" t="str">
        <f>IF(ISBLANK(Offertvergleich!N27),"",5-(IF(EXACT(Offertvergleich!$B$9,Offertvergleich!$B$12),0.2,IF(EXACT(Offertvergleich!$B$9,Offertvergleich!$B$13),0.1,0.05))*(Offertvergleich!L32-MIN(Offertvergleich!C$32:AH$32))/(MIN(Offertvergleich!C$32:AH$32)/100)))</f>
        <v/>
      </c>
      <c r="L10" s="49" t="str">
        <f t="shared" si="1"/>
        <v>U4</v>
      </c>
      <c r="M10" s="51" t="str">
        <f>Offertvergleich!L56</f>
        <v/>
      </c>
      <c r="R10" s="45"/>
      <c r="V10" s="45"/>
    </row>
    <row r="11" spans="2:22" x14ac:dyDescent="0.25">
      <c r="F11" s="49" t="str">
        <f>Offertvergleich!O18</f>
        <v>U5</v>
      </c>
      <c r="G11" s="50" t="str">
        <f>Offertvergleich!Q30</f>
        <v/>
      </c>
      <c r="H11" s="44"/>
      <c r="I11" s="50" t="str">
        <f t="shared" si="0"/>
        <v>U5</v>
      </c>
      <c r="J11" s="50" t="str">
        <f>IF(ISBLANK(Offertvergleich!Q27),"",5-(IF(EXACT(Offertvergleich!$B$9,Offertvergleich!$B$12),0.2,IF(EXACT(Offertvergleich!$B$9,Offertvergleich!$B$13),0.1,0.05))*(Offertvergleich!O32-MIN(Offertvergleich!C$32:AH$32))/(MIN(Offertvergleich!C$32:AH$32)/100)))</f>
        <v/>
      </c>
      <c r="L11" s="49" t="str">
        <f t="shared" si="1"/>
        <v>U5</v>
      </c>
      <c r="M11" s="51" t="str">
        <f>Offertvergleich!O56</f>
        <v/>
      </c>
      <c r="R11" s="45"/>
      <c r="V11" s="45"/>
    </row>
    <row r="12" spans="2:22" x14ac:dyDescent="0.25">
      <c r="F12" s="49" t="str">
        <f>Offertvergleich!T18</f>
        <v>U6</v>
      </c>
      <c r="G12" s="50" t="str">
        <f>Offertvergleich!V30</f>
        <v/>
      </c>
      <c r="H12" s="44"/>
      <c r="I12" s="50" t="str">
        <f t="shared" si="0"/>
        <v>U6</v>
      </c>
      <c r="J12" s="50" t="str">
        <f>IF(ISBLANK(Offertvergleich!V27),"",5-(IF(EXACT(Offertvergleich!$B$9,Offertvergleich!$B$12),0.2,IF(EXACT(Offertvergleich!$B$9,Offertvergleich!$B$13),0.1,0.05))*(Offertvergleich!T32-MIN(Offertvergleich!C$32:AH$32))/(MIN(Offertvergleich!C$32:AH$32)/100)))</f>
        <v/>
      </c>
      <c r="L12" s="49" t="str">
        <f t="shared" si="1"/>
        <v>U6</v>
      </c>
      <c r="M12" s="51" t="str">
        <f>Offertvergleich!T56</f>
        <v/>
      </c>
      <c r="R12" s="45"/>
      <c r="V12" s="45"/>
    </row>
    <row r="13" spans="2:22" x14ac:dyDescent="0.25">
      <c r="F13" s="49" t="str">
        <f>Offertvergleich!W18</f>
        <v>U7</v>
      </c>
      <c r="G13" s="50" t="str">
        <f>Offertvergleich!Y30</f>
        <v/>
      </c>
      <c r="H13" s="44"/>
      <c r="I13" s="50" t="str">
        <f t="shared" si="0"/>
        <v>U7</v>
      </c>
      <c r="J13" s="50" t="str">
        <f>IF(ISBLANK(Offertvergleich!Y27),"",5-(IF(EXACT(Offertvergleich!$B$9,Offertvergleich!$B$12),0.2,IF(EXACT(Offertvergleich!$B$9,Offertvergleich!$B$13),0.1,0.05))*(Offertvergleich!W32-MIN(Offertvergleich!C$32:AH$32))/(MIN(Offertvergleich!C$32:AH$32)/100)))</f>
        <v/>
      </c>
      <c r="L13" s="49" t="str">
        <f t="shared" si="1"/>
        <v>U7</v>
      </c>
      <c r="M13" s="51" t="str">
        <f>Offertvergleich!W56</f>
        <v/>
      </c>
      <c r="R13" s="45"/>
      <c r="V13" s="45"/>
    </row>
    <row r="14" spans="2:22" x14ac:dyDescent="0.25">
      <c r="F14" s="49" t="str">
        <f>Offertvergleich!Z18</f>
        <v>U8</v>
      </c>
      <c r="G14" s="50" t="str">
        <f>Offertvergleich!AB30</f>
        <v/>
      </c>
      <c r="H14" s="44"/>
      <c r="I14" s="50" t="str">
        <f t="shared" si="0"/>
        <v>U8</v>
      </c>
      <c r="J14" s="50" t="str">
        <f>IF(ISBLANK(Offertvergleich!AB27),"",5-(IF(EXACT(Offertvergleich!$B$9,Offertvergleich!$B$12),0.2,IF(EXACT(Offertvergleich!$B$9,Offertvergleich!$B$13),0.1,0.05))*(Offertvergleich!Z32-MIN(Offertvergleich!C$32:AH$32))/(MIN(Offertvergleich!C$32:AH$32)/100)))</f>
        <v/>
      </c>
      <c r="L14" s="49" t="str">
        <f t="shared" si="1"/>
        <v>U8</v>
      </c>
      <c r="M14" s="51" t="str">
        <f>Offertvergleich!Z56</f>
        <v/>
      </c>
      <c r="R14" s="45"/>
      <c r="V14" s="45"/>
    </row>
    <row r="15" spans="2:22" x14ac:dyDescent="0.25">
      <c r="F15" s="49" t="str">
        <f>Offertvergleich!AC18</f>
        <v>U9</v>
      </c>
      <c r="G15" s="50" t="str">
        <f>Offertvergleich!AE30</f>
        <v/>
      </c>
      <c r="H15" s="44"/>
      <c r="I15" s="50" t="str">
        <f t="shared" si="0"/>
        <v>U9</v>
      </c>
      <c r="J15" s="50" t="str">
        <f>IF(ISBLANK(Offertvergleich!AE27),"",5-(IF(EXACT(Offertvergleich!$B$9,Offertvergleich!$B$12),0.2,IF(EXACT(Offertvergleich!$B$9,Offertvergleich!$B$13),0.1,0.05))*(Offertvergleich!AC32-MIN(Offertvergleich!C$32:AH$32))/(MIN(Offertvergleich!C$32:AH$32)/100)))</f>
        <v/>
      </c>
      <c r="L15" s="49" t="str">
        <f t="shared" si="1"/>
        <v>U9</v>
      </c>
      <c r="M15" s="51" t="str">
        <f>Offertvergleich!AC56</f>
        <v/>
      </c>
      <c r="R15" s="45"/>
    </row>
    <row r="16" spans="2:22" x14ac:dyDescent="0.25">
      <c r="F16" s="49" t="str">
        <f>Offertvergleich!AF18</f>
        <v>U10</v>
      </c>
      <c r="G16" s="50" t="str">
        <f>Offertvergleich!AH30</f>
        <v/>
      </c>
      <c r="H16" s="44"/>
      <c r="I16" s="50" t="str">
        <f t="shared" si="0"/>
        <v>U10</v>
      </c>
      <c r="J16" s="50" t="str">
        <f>IF(ISBLANK(Offertvergleich!AH27),"",5-(IF(EXACT(Offertvergleich!$B$9,Offertvergleich!$B$12),0.2,IF(EXACT(Offertvergleich!$B$9,Offertvergleich!$B$13),0.1,0.05))*(Offertvergleich!AF32-MIN(Offertvergleich!C$32:AH$32))/(MIN(Offertvergleich!C$32:AH$32)/100)))</f>
        <v/>
      </c>
      <c r="L16" s="49" t="str">
        <f t="shared" si="1"/>
        <v>U10</v>
      </c>
      <c r="M16" s="51" t="str">
        <f>Offertvergleich!AF56</f>
        <v/>
      </c>
      <c r="R16" s="45"/>
    </row>
    <row r="17" spans="2:18" x14ac:dyDescent="0.25">
      <c r="F17" s="49"/>
      <c r="G17" s="50"/>
      <c r="I17" s="50">
        <f t="shared" si="0"/>
        <v>0</v>
      </c>
      <c r="J17" s="50"/>
      <c r="L17" s="49">
        <f t="shared" si="1"/>
        <v>0</v>
      </c>
      <c r="M17" s="51"/>
      <c r="R17" s="45"/>
    </row>
    <row r="18" spans="2:18" x14ac:dyDescent="0.25">
      <c r="F18" s="49"/>
      <c r="G18" s="50"/>
      <c r="I18" s="50">
        <f t="shared" si="0"/>
        <v>0</v>
      </c>
      <c r="J18" s="50"/>
      <c r="L18" s="49">
        <f t="shared" si="1"/>
        <v>0</v>
      </c>
      <c r="M18" s="51"/>
      <c r="R18" s="45"/>
    </row>
    <row r="19" spans="2:18" x14ac:dyDescent="0.25">
      <c r="F19" s="49"/>
      <c r="G19" s="50"/>
      <c r="I19" s="50">
        <f t="shared" si="0"/>
        <v>0</v>
      </c>
      <c r="J19" s="50"/>
      <c r="L19" s="49">
        <f t="shared" si="1"/>
        <v>0</v>
      </c>
      <c r="M19" s="51"/>
      <c r="R19" s="45"/>
    </row>
    <row r="20" spans="2:18" x14ac:dyDescent="0.25">
      <c r="F20" s="49"/>
      <c r="G20" s="50"/>
      <c r="I20" s="50">
        <f t="shared" si="0"/>
        <v>0</v>
      </c>
      <c r="J20" s="50"/>
      <c r="L20" s="49">
        <f t="shared" si="1"/>
        <v>0</v>
      </c>
      <c r="M20" s="51"/>
      <c r="R20" s="45"/>
    </row>
    <row r="21" spans="2:18" x14ac:dyDescent="0.25">
      <c r="F21" s="49"/>
      <c r="G21" s="50"/>
      <c r="I21" s="50">
        <f t="shared" si="0"/>
        <v>0</v>
      </c>
      <c r="J21" s="50"/>
      <c r="L21" s="49">
        <f t="shared" si="1"/>
        <v>0</v>
      </c>
      <c r="M21" s="51"/>
      <c r="R21" s="45"/>
    </row>
    <row r="22" spans="2:18" x14ac:dyDescent="0.25">
      <c r="F22" s="49"/>
      <c r="G22" s="50"/>
      <c r="I22" s="50">
        <f t="shared" si="0"/>
        <v>0</v>
      </c>
      <c r="J22" s="50"/>
      <c r="L22" s="49">
        <f t="shared" si="1"/>
        <v>0</v>
      </c>
      <c r="M22" s="51"/>
    </row>
    <row r="23" spans="2:18" x14ac:dyDescent="0.25">
      <c r="F23" s="49"/>
      <c r="G23" s="50"/>
      <c r="I23" s="50">
        <f t="shared" si="0"/>
        <v>0</v>
      </c>
      <c r="J23" s="50"/>
      <c r="L23" s="49">
        <f t="shared" si="1"/>
        <v>0</v>
      </c>
      <c r="M23" s="51"/>
    </row>
    <row r="24" spans="2:18" x14ac:dyDescent="0.25">
      <c r="F24" s="49"/>
      <c r="G24" s="50"/>
      <c r="I24" s="50">
        <f t="shared" si="0"/>
        <v>0</v>
      </c>
      <c r="J24" s="50"/>
      <c r="L24" s="49">
        <f t="shared" si="1"/>
        <v>0</v>
      </c>
      <c r="M24" s="51"/>
    </row>
    <row r="25" spans="2:18" x14ac:dyDescent="0.25">
      <c r="B25" s="46"/>
      <c r="F25" s="49"/>
      <c r="G25" s="50"/>
      <c r="I25" s="50">
        <f t="shared" si="0"/>
        <v>0</v>
      </c>
      <c r="J25" s="50"/>
      <c r="L25" s="49">
        <f t="shared" si="1"/>
        <v>0</v>
      </c>
      <c r="M25" s="51"/>
    </row>
    <row r="26" spans="2:18" x14ac:dyDescent="0.25">
      <c r="F26" s="49"/>
      <c r="G26" s="50"/>
      <c r="I26" s="50">
        <f t="shared" si="0"/>
        <v>0</v>
      </c>
      <c r="J26" s="50"/>
      <c r="L26" s="49">
        <f t="shared" si="1"/>
        <v>0</v>
      </c>
      <c r="M26" s="51"/>
    </row>
    <row r="30" spans="2:18" x14ac:dyDescent="0.25">
      <c r="B30" s="43" t="s">
        <v>6</v>
      </c>
      <c r="F30" s="43" t="s">
        <v>205</v>
      </c>
    </row>
    <row r="31" spans="2:18" x14ac:dyDescent="0.25">
      <c r="B31" t="s">
        <v>44</v>
      </c>
      <c r="F31" t="s">
        <v>44</v>
      </c>
    </row>
    <row r="32" spans="2:18" x14ac:dyDescent="0.25">
      <c r="B32" t="s">
        <v>45</v>
      </c>
      <c r="F32" t="s">
        <v>45</v>
      </c>
    </row>
    <row r="33" spans="2:2" x14ac:dyDescent="0.25">
      <c r="B33" t="s">
        <v>21</v>
      </c>
    </row>
    <row r="34" spans="2:2" x14ac:dyDescent="0.25">
      <c r="B34" s="46" t="s">
        <v>46</v>
      </c>
    </row>
    <row r="35" spans="2:2" x14ac:dyDescent="0.25">
      <c r="B35" s="46"/>
    </row>
    <row r="36" spans="2:2" x14ac:dyDescent="0.25">
      <c r="B36" s="46"/>
    </row>
    <row r="37" spans="2:2" x14ac:dyDescent="0.25">
      <c r="B37" s="46"/>
    </row>
    <row r="38" spans="2:2" x14ac:dyDescent="0.25">
      <c r="B38" s="46"/>
    </row>
    <row r="39" spans="2:2" x14ac:dyDescent="0.25">
      <c r="B39" s="46"/>
    </row>
    <row r="40" spans="2:2" x14ac:dyDescent="0.25">
      <c r="B40" s="46"/>
    </row>
    <row r="41" spans="2:2" x14ac:dyDescent="0.25">
      <c r="B41" s="46"/>
    </row>
    <row r="42" spans="2:2" x14ac:dyDescent="0.25">
      <c r="B42" s="46"/>
    </row>
    <row r="43" spans="2:2" x14ac:dyDescent="0.25">
      <c r="B43" s="46"/>
    </row>
    <row r="44" spans="2:2" x14ac:dyDescent="0.25">
      <c r="B44" s="43" t="s">
        <v>53</v>
      </c>
    </row>
    <row r="45" spans="2:2" x14ac:dyDescent="0.25">
      <c r="B45" t="s">
        <v>51</v>
      </c>
    </row>
    <row r="46" spans="2:2" x14ac:dyDescent="0.25">
      <c r="B46" t="s">
        <v>52</v>
      </c>
    </row>
    <row r="51" spans="2:2" x14ac:dyDescent="0.25">
      <c r="B51" t="s">
        <v>57</v>
      </c>
    </row>
    <row r="53" spans="2:2" x14ac:dyDescent="0.25">
      <c r="B53" t="s">
        <v>58</v>
      </c>
    </row>
  </sheetData>
  <phoneticPr fontId="2" type="noConversion"/>
  <conditionalFormatting sqref="V7:V8">
    <cfRule type="expression" dxfId="10" priority="1">
      <formula>ISERROR(U7)</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7C84-831B-4E2F-A676-E345A8E451BF}">
  <sheetPr codeName="Tabelle4">
    <tabColor theme="7" tint="0.39997558519241921"/>
  </sheetPr>
  <dimension ref="A1:L28"/>
  <sheetViews>
    <sheetView zoomScaleNormal="100" zoomScaleSheetLayoutView="50" workbookViewId="0">
      <pane xSplit="1" ySplit="10" topLeftCell="B11" activePane="bottomRight" state="frozen"/>
      <selection pane="topRight" activeCell="B1" sqref="B1"/>
      <selection pane="bottomLeft" activeCell="A11" sqref="A11"/>
      <selection pane="bottomRight" activeCell="A4" sqref="A4"/>
    </sheetView>
  </sheetViews>
  <sheetFormatPr baseColWidth="10" defaultColWidth="11.33203125" defaultRowHeight="10.95" customHeight="1" x14ac:dyDescent="0.25"/>
  <cols>
    <col min="1" max="1" width="30.6640625" style="5" customWidth="1"/>
    <col min="2" max="2" width="57.6640625" style="5" customWidth="1"/>
    <col min="3" max="12" width="10.77734375" style="5" customWidth="1"/>
    <col min="13" max="16384" width="11.33203125" style="5"/>
  </cols>
  <sheetData>
    <row r="1" spans="1:12" ht="10.95" customHeight="1" x14ac:dyDescent="0.25">
      <c r="A1" s="5" t="s">
        <v>38</v>
      </c>
      <c r="B1" s="5" t="str">
        <f>IF(ISBLANK(Offertvergleich!$B1),"",Offertvergleich!$B1)</f>
        <v/>
      </c>
      <c r="C1" s="284" t="s">
        <v>95</v>
      </c>
      <c r="D1" s="285"/>
      <c r="E1" s="285"/>
      <c r="F1" s="285"/>
      <c r="G1" s="285"/>
      <c r="H1" s="285"/>
      <c r="I1" s="285"/>
      <c r="J1" s="285"/>
      <c r="K1" s="285"/>
      <c r="L1" s="286"/>
    </row>
    <row r="2" spans="1:12" ht="10.95" customHeight="1" x14ac:dyDescent="0.25">
      <c r="A2" s="5" t="s">
        <v>39</v>
      </c>
      <c r="B2" s="5" t="str">
        <f>IF(ISBLANK(Offertvergleich!$B2),"",Offertvergleich!$B2)</f>
        <v/>
      </c>
      <c r="C2" s="287" t="s">
        <v>197</v>
      </c>
      <c r="D2" s="288"/>
      <c r="E2" s="288"/>
      <c r="F2" s="288"/>
      <c r="G2" s="288"/>
      <c r="H2" s="288"/>
      <c r="I2" s="288"/>
      <c r="J2" s="288"/>
      <c r="K2" s="288"/>
      <c r="L2" s="289"/>
    </row>
    <row r="3" spans="1:12" ht="10.95" customHeight="1" x14ac:dyDescent="0.25">
      <c r="A3" s="5" t="s">
        <v>40</v>
      </c>
      <c r="B3" s="5" t="str">
        <f>IF(ISBLANK(Offertvergleich!$B3),"",Offertvergleich!$B3)</f>
        <v/>
      </c>
      <c r="C3" s="290" t="s">
        <v>98</v>
      </c>
      <c r="D3" s="288"/>
      <c r="E3" s="288"/>
      <c r="F3" s="288"/>
      <c r="G3" s="288"/>
      <c r="H3" s="288"/>
      <c r="I3" s="288"/>
      <c r="J3" s="288"/>
      <c r="K3" s="288"/>
      <c r="L3" s="289"/>
    </row>
    <row r="4" spans="1:12" ht="10.95" customHeight="1" x14ac:dyDescent="0.25">
      <c r="A4" s="5" t="s">
        <v>37</v>
      </c>
      <c r="B4" s="52" t="str">
        <f>IF(ISBLANK(Offertvergleich!$B5),"",Offertvergleich!$B5)</f>
        <v/>
      </c>
      <c r="C4" s="290" t="s">
        <v>99</v>
      </c>
      <c r="D4" s="288"/>
      <c r="E4" s="288"/>
      <c r="F4" s="288"/>
      <c r="G4" s="288"/>
      <c r="H4" s="288"/>
      <c r="I4" s="288"/>
      <c r="J4" s="288"/>
      <c r="K4" s="288"/>
      <c r="L4" s="289"/>
    </row>
    <row r="5" spans="1:12" ht="10.95" customHeight="1" x14ac:dyDescent="0.25">
      <c r="C5" s="290" t="s">
        <v>100</v>
      </c>
      <c r="D5" s="288"/>
      <c r="E5" s="288"/>
      <c r="F5" s="288"/>
      <c r="G5" s="288"/>
      <c r="H5" s="288"/>
      <c r="I5" s="288"/>
      <c r="J5" s="288"/>
      <c r="K5" s="288"/>
      <c r="L5" s="289"/>
    </row>
    <row r="6" spans="1:12" ht="10.95" customHeight="1" x14ac:dyDescent="0.25">
      <c r="C6" s="287" t="s">
        <v>101</v>
      </c>
      <c r="D6" s="288"/>
      <c r="E6" s="288"/>
      <c r="F6" s="288"/>
      <c r="G6" s="288"/>
      <c r="H6" s="288"/>
      <c r="I6" s="288"/>
      <c r="J6" s="288"/>
      <c r="K6" s="288"/>
      <c r="L6" s="289"/>
    </row>
    <row r="7" spans="1:12" ht="10.95" customHeight="1" thickBot="1" x14ac:dyDescent="0.3">
      <c r="C7" s="291" t="s">
        <v>133</v>
      </c>
      <c r="D7" s="292"/>
      <c r="E7" s="292"/>
      <c r="F7" s="292"/>
      <c r="G7" s="292"/>
      <c r="H7" s="292"/>
      <c r="I7" s="292"/>
      <c r="J7" s="292"/>
      <c r="K7" s="292"/>
      <c r="L7" s="293"/>
    </row>
    <row r="8" spans="1:12" ht="10.95" customHeight="1" x14ac:dyDescent="0.25">
      <c r="C8" s="29"/>
    </row>
    <row r="9" spans="1:12" ht="10.95" customHeight="1" x14ac:dyDescent="0.25">
      <c r="C9" s="5">
        <v>1</v>
      </c>
      <c r="D9" s="5">
        <v>2</v>
      </c>
      <c r="E9" s="5">
        <v>3</v>
      </c>
      <c r="F9" s="5">
        <v>4</v>
      </c>
      <c r="G9" s="5">
        <v>5</v>
      </c>
      <c r="H9" s="5">
        <v>6</v>
      </c>
      <c r="I9" s="5">
        <v>7</v>
      </c>
      <c r="J9" s="5">
        <v>8</v>
      </c>
      <c r="K9" s="5">
        <v>9</v>
      </c>
      <c r="L9" s="5">
        <v>10</v>
      </c>
    </row>
    <row r="10" spans="1:12" ht="10.95" customHeight="1" x14ac:dyDescent="0.25">
      <c r="A10" s="30" t="s">
        <v>6</v>
      </c>
      <c r="B10" s="18" t="s">
        <v>60</v>
      </c>
      <c r="C10" s="55" t="str">
        <f>IF(ISBLANK(Offertvergleich!C$18),"",Offertvergleich!C$18)</f>
        <v>U1</v>
      </c>
      <c r="D10" s="31" t="str">
        <f>IF(ISBLANK(Offertvergleich!F$18),"",Offertvergleich!F$18)</f>
        <v>U2</v>
      </c>
      <c r="E10" s="31" t="str">
        <f>IF(ISBLANK(Offertvergleich!I$18),"",Offertvergleich!I$18)</f>
        <v>U3</v>
      </c>
      <c r="F10" s="31" t="str">
        <f>IF(ISBLANK(Offertvergleich!L$18),"",Offertvergleich!L$18)</f>
        <v>U4</v>
      </c>
      <c r="G10" s="31" t="str">
        <f>IF(ISBLANK(Offertvergleich!O$18),"",Offertvergleich!O$18)</f>
        <v>U5</v>
      </c>
      <c r="H10" s="31" t="str">
        <f>IF(ISBLANK(Offertvergleich!T$18),"",Offertvergleich!T$18)</f>
        <v>U6</v>
      </c>
      <c r="I10" s="31" t="str">
        <f>IF(ISBLANK(Offertvergleich!W$18),"",Offertvergleich!W$18)</f>
        <v>U7</v>
      </c>
      <c r="J10" s="31" t="str">
        <f>IF(ISBLANK(Offertvergleich!Z$18),"",Offertvergleich!Z$18)</f>
        <v>U8</v>
      </c>
      <c r="K10" s="31" t="str">
        <f>IF(ISBLANK(Offertvergleich!AC$18),"",Offertvergleich!AC$18)</f>
        <v>U9</v>
      </c>
      <c r="L10" s="31" t="str">
        <f>IF(ISBLANK(Offertvergleich!AF$18),"",Offertvergleich!AF$18)</f>
        <v>U10</v>
      </c>
    </row>
    <row r="11" spans="1:12" ht="30.6" x14ac:dyDescent="0.25">
      <c r="A11" s="59" t="s">
        <v>64</v>
      </c>
      <c r="B11" s="60" t="s">
        <v>90</v>
      </c>
      <c r="C11" s="61"/>
      <c r="D11" s="62"/>
      <c r="E11" s="62"/>
      <c r="F11" s="62"/>
      <c r="G11" s="62"/>
      <c r="H11" s="62"/>
      <c r="I11" s="62"/>
      <c r="J11" s="62"/>
      <c r="K11" s="62"/>
      <c r="L11" s="62"/>
    </row>
    <row r="12" spans="1:12" ht="30.6" x14ac:dyDescent="0.25">
      <c r="A12" s="59" t="s">
        <v>65</v>
      </c>
      <c r="B12" s="60" t="s">
        <v>61</v>
      </c>
      <c r="C12" s="61"/>
      <c r="D12" s="62"/>
      <c r="E12" s="62"/>
      <c r="F12" s="62"/>
      <c r="G12" s="62"/>
      <c r="H12" s="62"/>
      <c r="I12" s="62"/>
      <c r="J12" s="62"/>
      <c r="K12" s="62"/>
      <c r="L12" s="62"/>
    </row>
    <row r="13" spans="1:12" ht="51" x14ac:dyDescent="0.25">
      <c r="A13" s="59" t="s">
        <v>66</v>
      </c>
      <c r="B13" s="60" t="s">
        <v>91</v>
      </c>
      <c r="C13" s="61"/>
      <c r="D13" s="62"/>
      <c r="E13" s="62"/>
      <c r="F13" s="62"/>
      <c r="G13" s="62"/>
      <c r="H13" s="62"/>
      <c r="I13" s="62"/>
      <c r="J13" s="62"/>
      <c r="K13" s="62"/>
      <c r="L13" s="62"/>
    </row>
    <row r="14" spans="1:12" ht="61.2" x14ac:dyDescent="0.25">
      <c r="A14" s="59" t="s">
        <v>67</v>
      </c>
      <c r="B14" s="60" t="s">
        <v>92</v>
      </c>
      <c r="C14" s="61"/>
      <c r="D14" s="62"/>
      <c r="E14" s="62"/>
      <c r="F14" s="62"/>
      <c r="G14" s="62"/>
      <c r="H14" s="62"/>
      <c r="I14" s="62"/>
      <c r="J14" s="62"/>
      <c r="K14" s="62"/>
      <c r="L14" s="62"/>
    </row>
    <row r="15" spans="1:12" ht="20.399999999999999" x14ac:dyDescent="0.25">
      <c r="A15" s="59" t="s">
        <v>68</v>
      </c>
      <c r="B15" s="60" t="s">
        <v>62</v>
      </c>
      <c r="C15" s="61"/>
      <c r="D15" s="62"/>
      <c r="E15" s="62"/>
      <c r="F15" s="62"/>
      <c r="G15" s="62"/>
      <c r="H15" s="62"/>
      <c r="I15" s="62"/>
      <c r="J15" s="62"/>
      <c r="K15" s="62"/>
      <c r="L15" s="62"/>
    </row>
    <row r="16" spans="1:12" ht="61.2" x14ac:dyDescent="0.25">
      <c r="A16" s="59" t="s">
        <v>69</v>
      </c>
      <c r="B16" s="60" t="s">
        <v>93</v>
      </c>
      <c r="C16" s="61"/>
      <c r="D16" s="62"/>
      <c r="E16" s="62"/>
      <c r="F16" s="62"/>
      <c r="G16" s="62"/>
      <c r="H16" s="62"/>
      <c r="I16" s="62"/>
      <c r="J16" s="62"/>
      <c r="K16" s="62"/>
      <c r="L16" s="62"/>
    </row>
    <row r="17" spans="1:12" ht="10.95" customHeight="1" x14ac:dyDescent="0.25">
      <c r="A17" s="59" t="s">
        <v>70</v>
      </c>
      <c r="B17" s="60" t="s">
        <v>63</v>
      </c>
      <c r="C17" s="61"/>
      <c r="D17" s="62"/>
      <c r="E17" s="62"/>
      <c r="F17" s="62"/>
      <c r="G17" s="62"/>
      <c r="H17" s="62"/>
      <c r="I17" s="62"/>
      <c r="J17" s="62"/>
      <c r="K17" s="62"/>
      <c r="L17" s="62"/>
    </row>
    <row r="18" spans="1:12" ht="10.95" customHeight="1" x14ac:dyDescent="0.25">
      <c r="B18" s="32"/>
      <c r="C18" s="33"/>
      <c r="D18" s="33"/>
      <c r="E18" s="33"/>
      <c r="F18" s="33"/>
      <c r="G18" s="33"/>
      <c r="H18" s="33"/>
      <c r="I18" s="33"/>
      <c r="J18" s="33"/>
      <c r="K18" s="33"/>
      <c r="L18" s="33"/>
    </row>
    <row r="19" spans="1:12" ht="10.95" customHeight="1" x14ac:dyDescent="0.25">
      <c r="A19" s="28" t="s">
        <v>89</v>
      </c>
      <c r="B19" s="32"/>
      <c r="C19" s="65"/>
      <c r="D19" s="65"/>
      <c r="E19" s="65"/>
      <c r="F19" s="65"/>
      <c r="G19" s="65"/>
      <c r="H19" s="65"/>
      <c r="I19" s="65"/>
      <c r="J19" s="65"/>
      <c r="K19" s="65"/>
      <c r="L19" s="65"/>
    </row>
    <row r="20" spans="1:12" ht="10.95" customHeight="1" x14ac:dyDescent="0.25">
      <c r="A20" s="28"/>
      <c r="B20" s="32"/>
    </row>
    <row r="21" spans="1:12" ht="10.95" customHeight="1" x14ac:dyDescent="0.25">
      <c r="A21" s="28"/>
      <c r="B21" s="32"/>
      <c r="D21" s="34"/>
    </row>
    <row r="22" spans="1:12" ht="10.95" customHeight="1" x14ac:dyDescent="0.25">
      <c r="A22" s="53" t="s">
        <v>124</v>
      </c>
      <c r="B22" s="56"/>
      <c r="C22" s="56"/>
      <c r="D22" s="56"/>
      <c r="E22" s="56"/>
      <c r="F22" s="56"/>
      <c r="G22" s="56"/>
      <c r="H22" s="56"/>
      <c r="I22" s="56"/>
      <c r="J22" s="56"/>
      <c r="K22" s="56"/>
      <c r="L22" s="56"/>
    </row>
    <row r="23" spans="1:12" ht="10.95" customHeight="1" x14ac:dyDescent="0.2">
      <c r="A23" s="294" t="s">
        <v>33</v>
      </c>
      <c r="B23" s="295" t="s">
        <v>96</v>
      </c>
      <c r="C23" s="296"/>
      <c r="D23" s="296"/>
      <c r="E23" s="296"/>
      <c r="F23" s="296"/>
      <c r="G23" s="296"/>
      <c r="H23" s="296"/>
      <c r="I23" s="296"/>
      <c r="J23" s="296"/>
      <c r="K23" s="296"/>
      <c r="L23" s="297"/>
    </row>
    <row r="24" spans="1:12" ht="10.95" customHeight="1" x14ac:dyDescent="0.25">
      <c r="A24" s="58" t="s">
        <v>123</v>
      </c>
      <c r="B24" s="217" t="s">
        <v>143</v>
      </c>
      <c r="C24" s="217"/>
      <c r="D24" s="217"/>
      <c r="E24" s="217"/>
      <c r="F24" s="217"/>
      <c r="G24" s="217"/>
      <c r="H24" s="217"/>
      <c r="I24" s="217"/>
      <c r="J24" s="217"/>
      <c r="K24" s="217"/>
      <c r="L24" s="217"/>
    </row>
    <row r="25" spans="1:12" s="32" customFormat="1" ht="10.95" customHeight="1" x14ac:dyDescent="0.25">
      <c r="A25" s="58"/>
      <c r="B25" s="217"/>
      <c r="C25" s="218"/>
      <c r="D25" s="218"/>
      <c r="E25" s="218"/>
      <c r="F25" s="218"/>
      <c r="G25" s="218"/>
      <c r="H25" s="218"/>
      <c r="I25" s="218"/>
      <c r="J25" s="218"/>
      <c r="K25" s="218"/>
      <c r="L25" s="218"/>
    </row>
    <row r="26" spans="1:12" ht="10.95" customHeight="1" x14ac:dyDescent="0.25">
      <c r="A26" s="54"/>
      <c r="B26" s="217"/>
      <c r="C26" s="218"/>
      <c r="D26" s="218"/>
      <c r="E26" s="218"/>
      <c r="F26" s="218"/>
      <c r="G26" s="218"/>
      <c r="H26" s="218"/>
      <c r="I26" s="218"/>
      <c r="J26" s="218"/>
      <c r="K26" s="218"/>
      <c r="L26" s="218"/>
    </row>
    <row r="27" spans="1:12" ht="10.95" customHeight="1" x14ac:dyDescent="0.25">
      <c r="A27" s="58"/>
      <c r="B27" s="217"/>
      <c r="C27" s="218"/>
      <c r="D27" s="218"/>
      <c r="E27" s="218"/>
      <c r="F27" s="218"/>
      <c r="G27" s="218"/>
      <c r="H27" s="218"/>
      <c r="I27" s="218"/>
      <c r="J27" s="218"/>
      <c r="K27" s="218"/>
      <c r="L27" s="218"/>
    </row>
    <row r="28" spans="1:12" ht="10.95" customHeight="1" x14ac:dyDescent="0.25">
      <c r="A28" s="58"/>
      <c r="B28" s="217"/>
      <c r="C28" s="218"/>
      <c r="D28" s="218"/>
      <c r="E28" s="218"/>
      <c r="F28" s="218"/>
      <c r="G28" s="218"/>
      <c r="H28" s="218"/>
      <c r="I28" s="218"/>
      <c r="J28" s="218"/>
      <c r="K28" s="218"/>
      <c r="L28" s="218"/>
    </row>
  </sheetData>
  <sheetProtection algorithmName="SHA-512" hashValue="ItCQAHMQSiEzFdVNYnExR5j7boSo+jP/gcptiycTD6uW2qdph5GjTaVAOFZ/J8gEgBjghil4RZBvpV1PMCwnmQ==" saltValue="KDeW6HlTdbA6UR7yAXCqtA==" spinCount="100000" sheet="1" objects="1" scenarios="1" formatRows="0"/>
  <mergeCells count="13">
    <mergeCell ref="B26:L26"/>
    <mergeCell ref="B27:L27"/>
    <mergeCell ref="C6:L6"/>
    <mergeCell ref="C7:L7"/>
    <mergeCell ref="B28:L28"/>
    <mergeCell ref="B24:L24"/>
    <mergeCell ref="B23:L23"/>
    <mergeCell ref="B25:L25"/>
    <mergeCell ref="C1:L1"/>
    <mergeCell ref="C2:L2"/>
    <mergeCell ref="C3:L3"/>
    <mergeCell ref="C4:L4"/>
    <mergeCell ref="C5:L5"/>
  </mergeCells>
  <conditionalFormatting sqref="C11:L18">
    <cfRule type="containsText" dxfId="9" priority="10" operator="containsText" text="nein">
      <formula>NOT(ISERROR(SEARCH("nein",C11)))</formula>
    </cfRule>
    <cfRule type="containsText" dxfId="8" priority="11" operator="containsText" text="ja">
      <formula>NOT(ISERROR(SEARCH("ja",C11)))</formula>
    </cfRule>
  </conditionalFormatting>
  <conditionalFormatting sqref="C19:L19">
    <cfRule type="containsText" dxfId="7" priority="2" operator="containsText" text="Nicht zugelassen">
      <formula>NOT(ISERROR(SEARCH("Nicht zugelassen",C19)))</formula>
    </cfRule>
    <cfRule type="containsText" dxfId="6" priority="3" operator="containsText" text="Zugelassen">
      <formula>NOT(ISERROR(SEARCH("Zugelassen",C19)))</formula>
    </cfRule>
  </conditionalFormatting>
  <conditionalFormatting sqref="C21:L21 D19:L19">
    <cfRule type="containsText" dxfId="5" priority="14" operator="containsText" text="nein">
      <formula>NOT(ISERROR(SEARCH("nein",C19)))</formula>
    </cfRule>
  </conditionalFormatting>
  <conditionalFormatting sqref="C21:L21">
    <cfRule type="containsText" dxfId="4" priority="6" operator="containsText" text="Nicht zugelassen">
      <formula>NOT(ISERROR(SEARCH("Nicht zugelassen",C21)))</formula>
    </cfRule>
    <cfRule type="containsText" dxfId="3" priority="7" operator="containsText" text="Zugelassen">
      <formula>NOT(ISERROR(SEARCH("Zugelassen",C21)))</formula>
    </cfRule>
  </conditionalFormatting>
  <conditionalFormatting sqref="D13:L19 C21:L21 E12:L12">
    <cfRule type="containsText" dxfId="2" priority="17" operator="containsText" text="ja">
      <formula>NOT(ISERROR(SEARCH("ja",C12)))</formula>
    </cfRule>
  </conditionalFormatting>
  <pageMargins left="0.51181102362204722" right="0.51181102362204722" top="0.59055118110236227" bottom="0.59055118110236227" header="0.31496062992125984" footer="0.31496062992125984"/>
  <pageSetup paperSize="9" scale="70" orientation="landscape" r:id="rId1"/>
  <headerFooter>
    <oddFooter>&amp;L&amp;8Bewertungsformular 10 Unternehmen, V25-01 (Ersetzt: V24-02)&amp;C&amp;8Eignungskriterien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2CE6B5C-D885-48C9-849B-741044EA1207}">
          <x14:formula1>
            <xm:f>Datenblatt!$B$33:$B$34</xm:f>
          </x14:formula1>
          <xm:sqref>C19:L19</xm:sqref>
        </x14:dataValidation>
        <x14:dataValidation type="list" allowBlank="1" showInputMessage="1" showErrorMessage="1" xr:uid="{91BAF991-CA46-4E2E-8585-D8CD849404B5}">
          <x14:formula1>
            <xm:f>Datenblatt!$B$31:$B$32</xm:f>
          </x14:formula1>
          <xm:sqref>D19:L19 C11:L17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667C5-467B-4F45-B5D6-4576E2BD4A81}">
  <sheetPr>
    <tabColor theme="6" tint="-0.249977111117893"/>
  </sheetPr>
  <dimension ref="A1:M68"/>
  <sheetViews>
    <sheetView showGridLines="0" zoomScaleNormal="100" workbookViewId="0">
      <selection activeCell="A3" sqref="A3"/>
    </sheetView>
  </sheetViews>
  <sheetFormatPr baseColWidth="10" defaultColWidth="10.88671875" defaultRowHeight="10.95" customHeight="1" x14ac:dyDescent="0.25"/>
  <cols>
    <col min="1" max="3" width="30.77734375" style="5" customWidth="1"/>
    <col min="4" max="13" width="10.77734375" style="5" customWidth="1"/>
    <col min="14" max="16384" width="10.88671875" style="5"/>
  </cols>
  <sheetData>
    <row r="1" spans="1:13" ht="10.95" customHeight="1" x14ac:dyDescent="0.25">
      <c r="A1" s="5" t="s">
        <v>38</v>
      </c>
      <c r="B1" s="195" t="str">
        <f>IF(ISBLANK(Offertvergleich!$B1),"",Offertvergleich!$B1)</f>
        <v/>
      </c>
      <c r="C1" s="288"/>
      <c r="D1" s="284" t="s">
        <v>95</v>
      </c>
      <c r="E1" s="314"/>
      <c r="F1" s="314"/>
      <c r="G1" s="314"/>
      <c r="H1" s="314"/>
      <c r="I1" s="314"/>
      <c r="J1" s="314"/>
      <c r="K1" s="314"/>
      <c r="L1" s="314"/>
      <c r="M1" s="315"/>
    </row>
    <row r="2" spans="1:13" ht="10.95" customHeight="1" x14ac:dyDescent="0.25">
      <c r="A2" s="5" t="s">
        <v>39</v>
      </c>
      <c r="B2" s="195" t="str">
        <f>IF(ISBLANK(Offertvergleich!$B2),"",Offertvergleich!$B2)</f>
        <v/>
      </c>
      <c r="C2" s="288"/>
      <c r="D2" s="287" t="s">
        <v>213</v>
      </c>
      <c r="E2" s="316"/>
      <c r="F2" s="316"/>
      <c r="G2" s="316"/>
      <c r="H2" s="316"/>
      <c r="I2" s="316"/>
      <c r="J2" s="316"/>
      <c r="K2" s="316"/>
      <c r="L2" s="316"/>
      <c r="M2" s="317"/>
    </row>
    <row r="3" spans="1:13" ht="10.95" customHeight="1" x14ac:dyDescent="0.25">
      <c r="A3" s="5" t="s">
        <v>40</v>
      </c>
      <c r="B3" s="195" t="str">
        <f>IF(ISBLANK(Offertvergleich!$B3),"",Offertvergleich!$B3)</f>
        <v/>
      </c>
      <c r="C3" s="288"/>
      <c r="D3" s="287" t="s">
        <v>215</v>
      </c>
      <c r="E3" s="316"/>
      <c r="F3" s="316"/>
      <c r="G3" s="316"/>
      <c r="H3" s="316"/>
      <c r="I3" s="316"/>
      <c r="J3" s="316"/>
      <c r="K3" s="316"/>
      <c r="L3" s="316"/>
      <c r="M3" s="317"/>
    </row>
    <row r="4" spans="1:13" ht="10.95" customHeight="1" x14ac:dyDescent="0.25">
      <c r="D4" s="287" t="s">
        <v>209</v>
      </c>
      <c r="E4" s="316"/>
      <c r="F4" s="316"/>
      <c r="G4" s="316"/>
      <c r="H4" s="316"/>
      <c r="I4" s="316"/>
      <c r="J4" s="316"/>
      <c r="K4" s="316"/>
      <c r="L4" s="316"/>
      <c r="M4" s="317"/>
    </row>
    <row r="5" spans="1:13" ht="10.95" customHeight="1" x14ac:dyDescent="0.25">
      <c r="D5" s="287" t="s">
        <v>203</v>
      </c>
      <c r="E5" s="316"/>
      <c r="F5" s="316"/>
      <c r="G5" s="316"/>
      <c r="H5" s="316"/>
      <c r="I5" s="316"/>
      <c r="J5" s="316"/>
      <c r="K5" s="316"/>
      <c r="L5" s="316"/>
      <c r="M5" s="317"/>
    </row>
    <row r="6" spans="1:13" ht="10.95" customHeight="1" x14ac:dyDescent="0.25">
      <c r="D6" s="287" t="s">
        <v>216</v>
      </c>
      <c r="E6" s="316"/>
      <c r="F6" s="316"/>
      <c r="G6" s="316"/>
      <c r="H6" s="316"/>
      <c r="I6" s="316"/>
      <c r="J6" s="316"/>
      <c r="K6" s="316"/>
      <c r="L6" s="316"/>
      <c r="M6" s="317"/>
    </row>
    <row r="7" spans="1:13" ht="10.95" customHeight="1" x14ac:dyDescent="0.25">
      <c r="D7" s="287" t="s">
        <v>210</v>
      </c>
      <c r="E7" s="316"/>
      <c r="F7" s="316"/>
      <c r="G7" s="316"/>
      <c r="H7" s="316"/>
      <c r="I7" s="316"/>
      <c r="J7" s="316"/>
      <c r="K7" s="316"/>
      <c r="L7" s="316"/>
      <c r="M7" s="317"/>
    </row>
    <row r="8" spans="1:13" ht="10.95" customHeight="1" thickBot="1" x14ac:dyDescent="0.3">
      <c r="D8" s="291" t="s">
        <v>217</v>
      </c>
      <c r="E8" s="318"/>
      <c r="F8" s="318"/>
      <c r="G8" s="318"/>
      <c r="H8" s="318"/>
      <c r="I8" s="318"/>
      <c r="J8" s="318"/>
      <c r="K8" s="318"/>
      <c r="L8" s="318"/>
      <c r="M8" s="319"/>
    </row>
    <row r="11" spans="1:13" ht="10.95" customHeight="1" x14ac:dyDescent="0.25">
      <c r="A11" s="68" t="s">
        <v>202</v>
      </c>
      <c r="B11" s="68"/>
      <c r="C11" s="68"/>
      <c r="D11" s="68"/>
      <c r="E11" s="68"/>
      <c r="F11" s="68"/>
      <c r="G11" s="68"/>
      <c r="H11" s="68"/>
      <c r="I11" s="68"/>
      <c r="J11" s="68"/>
      <c r="K11" s="68"/>
      <c r="L11" s="68"/>
      <c r="M11" s="68"/>
    </row>
    <row r="13" spans="1:13" ht="10.95" customHeight="1" x14ac:dyDescent="0.25">
      <c r="D13" s="69">
        <v>1</v>
      </c>
      <c r="E13" s="69">
        <v>2</v>
      </c>
      <c r="F13" s="69">
        <v>3</v>
      </c>
      <c r="G13" s="69">
        <v>4</v>
      </c>
      <c r="H13" s="69">
        <v>5</v>
      </c>
      <c r="I13" s="69">
        <v>6</v>
      </c>
      <c r="J13" s="69">
        <v>7</v>
      </c>
      <c r="K13" s="69">
        <v>8</v>
      </c>
      <c r="L13" s="69">
        <v>9</v>
      </c>
      <c r="M13" s="69">
        <v>10</v>
      </c>
    </row>
    <row r="14" spans="1:13" ht="10.95" customHeight="1" x14ac:dyDescent="0.25">
      <c r="A14" s="206" t="s">
        <v>204</v>
      </c>
      <c r="B14" s="227"/>
      <c r="C14" s="214"/>
      <c r="D14" s="70" t="str">
        <f>IF(ISBLANK(Offertvergleich!C$18),"",Offertvergleich!C$18)</f>
        <v>U1</v>
      </c>
      <c r="E14" s="70" t="str">
        <f>IF(ISBLANK(Offertvergleich!F$18),"",Offertvergleich!F$18)</f>
        <v>U2</v>
      </c>
      <c r="F14" s="31" t="str">
        <f>IF(ISBLANK(Offertvergleich!I$18),"",Offertvergleich!I$18)</f>
        <v>U3</v>
      </c>
      <c r="G14" s="31" t="str">
        <f>IF(ISBLANK(Offertvergleich!L$18),"",Offertvergleich!L$18)</f>
        <v>U4</v>
      </c>
      <c r="H14" s="31" t="str">
        <f>IF(ISBLANK(Offertvergleich!O$18),"",Offertvergleich!O$18)</f>
        <v>U5</v>
      </c>
      <c r="I14" s="31" t="str">
        <f>IF(ISBLANK(Offertvergleich!T$18),"",Offertvergleich!T$18)</f>
        <v>U6</v>
      </c>
      <c r="J14" s="31" t="str">
        <f>IF(ISBLANK(Offertvergleich!W$18),"",Offertvergleich!W$18)</f>
        <v>U7</v>
      </c>
      <c r="K14" s="31" t="str">
        <f>IF(ISBLANK(Offertvergleich!Z$18),"",Offertvergleich!Z$18)</f>
        <v>U8</v>
      </c>
      <c r="L14" s="31" t="str">
        <f>IF(ISBLANK(Offertvergleich!AC$18),"",Offertvergleich!AC$18)</f>
        <v>U9</v>
      </c>
      <c r="M14" s="31" t="str">
        <f>IF(ISBLANK(Offertvergleich!AF$18),"",Offertvergleich!AF$18)</f>
        <v>U10</v>
      </c>
    </row>
    <row r="15" spans="1:13" ht="10.95" customHeight="1" x14ac:dyDescent="0.25">
      <c r="A15" s="298" t="s">
        <v>218</v>
      </c>
      <c r="B15" s="299"/>
      <c r="C15" s="300"/>
      <c r="D15" s="66"/>
      <c r="E15" s="66"/>
      <c r="F15" s="66"/>
      <c r="G15" s="66"/>
      <c r="H15" s="66"/>
      <c r="I15" s="66"/>
      <c r="J15" s="66"/>
      <c r="K15" s="66"/>
      <c r="L15" s="66"/>
      <c r="M15" s="66"/>
    </row>
    <row r="16" spans="1:13" ht="10.95" customHeight="1" x14ac:dyDescent="0.25">
      <c r="A16" s="298" t="s">
        <v>219</v>
      </c>
      <c r="B16" s="299"/>
      <c r="C16" s="300"/>
      <c r="D16" s="66"/>
      <c r="E16" s="66"/>
      <c r="F16" s="66"/>
      <c r="G16" s="66"/>
      <c r="H16" s="66"/>
      <c r="I16" s="66"/>
      <c r="J16" s="66"/>
      <c r="K16" s="66"/>
      <c r="L16" s="66"/>
      <c r="M16" s="66"/>
    </row>
    <row r="17" spans="1:13" ht="10.95" customHeight="1" x14ac:dyDescent="0.25">
      <c r="A17" s="298" t="s">
        <v>220</v>
      </c>
      <c r="B17" s="299"/>
      <c r="C17" s="300"/>
      <c r="D17" s="66"/>
      <c r="E17" s="66"/>
      <c r="F17" s="66"/>
      <c r="G17" s="66"/>
      <c r="H17" s="66"/>
      <c r="I17" s="66"/>
      <c r="J17" s="66"/>
      <c r="K17" s="66"/>
      <c r="L17" s="66"/>
      <c r="M17" s="66"/>
    </row>
    <row r="18" spans="1:13" ht="10.95" customHeight="1" x14ac:dyDescent="0.25">
      <c r="A18" s="301" t="s">
        <v>221</v>
      </c>
      <c r="B18" s="299"/>
      <c r="C18" s="300"/>
      <c r="D18" s="66"/>
      <c r="E18" s="66"/>
      <c r="F18" s="66"/>
      <c r="G18" s="66"/>
      <c r="H18" s="66"/>
      <c r="I18" s="66"/>
      <c r="J18" s="66"/>
      <c r="K18" s="66"/>
      <c r="L18" s="66"/>
      <c r="M18" s="66"/>
    </row>
    <row r="19" spans="1:13" ht="10.95" customHeight="1" x14ac:dyDescent="0.25">
      <c r="A19" s="298" t="s">
        <v>230</v>
      </c>
      <c r="B19" s="299"/>
      <c r="C19" s="300"/>
      <c r="D19" s="66"/>
      <c r="E19" s="66"/>
      <c r="F19" s="66"/>
      <c r="G19" s="66"/>
      <c r="H19" s="66"/>
      <c r="I19" s="66"/>
      <c r="J19" s="66"/>
      <c r="K19" s="66"/>
      <c r="L19" s="66"/>
      <c r="M19" s="66"/>
    </row>
    <row r="20" spans="1:13" ht="10.95" customHeight="1" x14ac:dyDescent="0.25">
      <c r="A20" s="204" t="s">
        <v>232</v>
      </c>
      <c r="B20" s="219"/>
      <c r="C20" s="205"/>
      <c r="D20" s="66"/>
      <c r="E20" s="66"/>
      <c r="F20" s="66"/>
      <c r="G20" s="66"/>
      <c r="H20" s="66"/>
      <c r="I20" s="66"/>
      <c r="J20" s="66"/>
      <c r="K20" s="66"/>
      <c r="L20" s="66"/>
      <c r="M20" s="66"/>
    </row>
    <row r="21" spans="1:13" ht="10.95" customHeight="1" x14ac:dyDescent="0.25">
      <c r="A21" s="204" t="s">
        <v>232</v>
      </c>
      <c r="B21" s="219"/>
      <c r="C21" s="205"/>
      <c r="D21" s="66"/>
      <c r="E21" s="66"/>
      <c r="F21" s="66"/>
      <c r="G21" s="66"/>
      <c r="H21" s="66"/>
      <c r="I21" s="66"/>
      <c r="J21" s="66"/>
      <c r="K21" s="66"/>
      <c r="L21" s="66"/>
      <c r="M21" s="66"/>
    </row>
    <row r="22" spans="1:13" ht="10.95" customHeight="1" x14ac:dyDescent="0.25">
      <c r="A22" s="204"/>
      <c r="B22" s="219"/>
      <c r="C22" s="205"/>
      <c r="D22" s="66"/>
      <c r="E22" s="66"/>
      <c r="F22" s="66"/>
      <c r="G22" s="66"/>
      <c r="H22" s="66"/>
      <c r="I22" s="66"/>
      <c r="J22" s="66"/>
      <c r="K22" s="66"/>
      <c r="L22" s="66"/>
      <c r="M22" s="66"/>
    </row>
    <row r="23" spans="1:13" ht="10.95" customHeight="1" x14ac:dyDescent="0.25">
      <c r="A23" s="204"/>
      <c r="B23" s="219"/>
      <c r="C23" s="205"/>
      <c r="D23" s="66"/>
      <c r="E23" s="66"/>
      <c r="F23" s="66"/>
      <c r="G23" s="66"/>
      <c r="H23" s="66"/>
      <c r="I23" s="66"/>
      <c r="J23" s="66"/>
      <c r="K23" s="66"/>
      <c r="L23" s="66"/>
      <c r="M23" s="66"/>
    </row>
    <row r="24" spans="1:13" ht="10.95" customHeight="1" x14ac:dyDescent="0.25">
      <c r="A24" s="204"/>
      <c r="B24" s="219"/>
      <c r="C24" s="205"/>
      <c r="D24" s="66"/>
      <c r="E24" s="66"/>
      <c r="F24" s="66"/>
      <c r="G24" s="66"/>
      <c r="H24" s="66"/>
      <c r="I24" s="66"/>
      <c r="J24" s="66"/>
      <c r="K24" s="66"/>
      <c r="L24" s="66"/>
      <c r="M24" s="66"/>
    </row>
    <row r="25" spans="1:13" ht="10.95" customHeight="1" x14ac:dyDescent="0.25">
      <c r="A25" s="204"/>
      <c r="B25" s="219"/>
      <c r="C25" s="205"/>
      <c r="D25" s="66"/>
      <c r="E25" s="66"/>
      <c r="F25" s="66"/>
      <c r="G25" s="66"/>
      <c r="H25" s="66"/>
      <c r="I25" s="66"/>
      <c r="J25" s="66"/>
      <c r="K25" s="66"/>
      <c r="L25" s="66"/>
      <c r="M25" s="66"/>
    </row>
    <row r="26" spans="1:13" ht="10.95" customHeight="1" x14ac:dyDescent="0.25">
      <c r="A26" s="204"/>
      <c r="B26" s="219"/>
      <c r="C26" s="205"/>
      <c r="D26" s="66"/>
      <c r="E26" s="66"/>
      <c r="F26" s="66"/>
      <c r="G26" s="66"/>
      <c r="H26" s="66"/>
      <c r="I26" s="66"/>
      <c r="J26" s="66"/>
      <c r="K26" s="66"/>
      <c r="L26" s="66"/>
      <c r="M26" s="66"/>
    </row>
    <row r="27" spans="1:13" ht="10.95" customHeight="1" x14ac:dyDescent="0.25">
      <c r="A27" s="69"/>
      <c r="B27" s="56"/>
      <c r="C27" s="56"/>
      <c r="D27" s="67" t="s">
        <v>189</v>
      </c>
      <c r="E27" s="67" t="s">
        <v>193</v>
      </c>
      <c r="F27" s="67" t="s">
        <v>194</v>
      </c>
      <c r="G27" s="67"/>
      <c r="H27" s="67"/>
      <c r="I27" s="67"/>
      <c r="J27" s="67"/>
      <c r="K27" s="67"/>
      <c r="L27" s="67"/>
      <c r="M27" s="67"/>
    </row>
    <row r="28" spans="1:13" ht="10.95" customHeight="1" x14ac:dyDescent="0.25">
      <c r="A28" s="69"/>
      <c r="B28" s="56"/>
      <c r="C28" s="56"/>
      <c r="D28" s="69"/>
      <c r="E28" s="69"/>
      <c r="F28" s="69"/>
      <c r="G28" s="69"/>
      <c r="H28" s="69"/>
      <c r="I28" s="69"/>
      <c r="J28" s="69"/>
      <c r="K28" s="69"/>
      <c r="L28" s="69"/>
      <c r="M28" s="69"/>
    </row>
    <row r="29" spans="1:13" ht="10.95" customHeight="1" x14ac:dyDescent="0.25">
      <c r="A29" s="207"/>
      <c r="B29" s="207"/>
      <c r="C29" s="207"/>
      <c r="D29" s="69"/>
      <c r="E29" s="69"/>
      <c r="F29" s="69"/>
      <c r="G29" s="69"/>
      <c r="H29" s="69"/>
      <c r="I29" s="69"/>
      <c r="J29" s="69"/>
      <c r="K29" s="69"/>
      <c r="L29" s="69"/>
      <c r="M29" s="69"/>
    </row>
    <row r="30" spans="1:13" ht="10.95" customHeight="1" x14ac:dyDescent="0.25">
      <c r="A30" s="206" t="s">
        <v>206</v>
      </c>
      <c r="B30" s="220"/>
      <c r="C30" s="211"/>
      <c r="D30" s="75"/>
      <c r="E30" s="75"/>
      <c r="F30" s="75"/>
      <c r="G30" s="75"/>
      <c r="H30" s="75"/>
      <c r="I30" s="75"/>
      <c r="J30" s="75"/>
      <c r="K30" s="75"/>
      <c r="L30" s="75"/>
      <c r="M30" s="75"/>
    </row>
    <row r="31" spans="1:13" ht="10.95" customHeight="1" x14ac:dyDescent="0.25">
      <c r="A31" s="221" t="s">
        <v>207</v>
      </c>
      <c r="B31" s="222"/>
      <c r="C31" s="222"/>
      <c r="D31" s="75"/>
      <c r="E31" s="75"/>
      <c r="F31" s="75"/>
      <c r="G31" s="75"/>
      <c r="H31" s="75"/>
      <c r="I31" s="75"/>
      <c r="J31" s="75"/>
      <c r="K31" s="75"/>
      <c r="L31" s="75"/>
      <c r="M31" s="75"/>
    </row>
    <row r="32" spans="1:13" ht="10.95" customHeight="1" x14ac:dyDescent="0.25">
      <c r="A32" s="71"/>
      <c r="B32" s="71"/>
      <c r="C32" s="71"/>
      <c r="D32" s="72"/>
      <c r="E32" s="72"/>
      <c r="F32" s="72"/>
      <c r="G32" s="72"/>
      <c r="H32" s="72"/>
      <c r="I32" s="72"/>
      <c r="J32" s="72"/>
      <c r="K32" s="72"/>
      <c r="L32" s="72"/>
      <c r="M32" s="72"/>
    </row>
    <row r="33" spans="1:13" ht="10.95" customHeight="1" x14ac:dyDescent="0.25">
      <c r="A33" s="71"/>
      <c r="B33" s="71"/>
      <c r="C33" s="71"/>
      <c r="D33" s="72"/>
      <c r="E33" s="72"/>
      <c r="F33" s="72"/>
      <c r="G33" s="72"/>
      <c r="H33" s="72"/>
      <c r="I33" s="72"/>
      <c r="J33" s="72"/>
      <c r="K33" s="72"/>
      <c r="L33" s="72"/>
      <c r="M33" s="72"/>
    </row>
    <row r="34" spans="1:13" ht="10.95" customHeight="1" x14ac:dyDescent="0.25">
      <c r="A34" s="71"/>
      <c r="B34" s="71"/>
      <c r="C34" s="71"/>
      <c r="D34" s="72"/>
      <c r="E34" s="72"/>
      <c r="F34" s="72"/>
      <c r="G34" s="72"/>
      <c r="H34" s="72"/>
      <c r="I34" s="72"/>
      <c r="J34" s="72"/>
      <c r="K34" s="72"/>
      <c r="L34" s="72"/>
      <c r="M34" s="72"/>
    </row>
    <row r="35" spans="1:13" ht="10.95" customHeight="1" x14ac:dyDescent="0.25">
      <c r="A35" s="71"/>
      <c r="B35" s="71"/>
      <c r="C35" s="71"/>
      <c r="D35" s="72"/>
      <c r="E35" s="72"/>
      <c r="F35" s="72"/>
      <c r="G35" s="72"/>
      <c r="H35" s="72"/>
      <c r="I35" s="72"/>
      <c r="J35" s="72"/>
      <c r="K35" s="72"/>
      <c r="L35" s="72"/>
      <c r="M35" s="72"/>
    </row>
    <row r="36" spans="1:13" ht="10.95" customHeight="1" x14ac:dyDescent="0.25">
      <c r="A36" s="69"/>
      <c r="B36" s="69"/>
      <c r="C36" s="69"/>
      <c r="D36" s="69"/>
      <c r="E36" s="73"/>
      <c r="F36" s="73"/>
      <c r="G36" s="73"/>
      <c r="H36" s="73"/>
      <c r="I36" s="73"/>
      <c r="J36" s="73"/>
      <c r="K36" s="73"/>
      <c r="L36" s="73"/>
      <c r="M36" s="73"/>
    </row>
    <row r="37" spans="1:13" ht="10.95" customHeight="1" x14ac:dyDescent="0.25">
      <c r="A37" s="203" t="s">
        <v>208</v>
      </c>
      <c r="B37" s="203"/>
      <c r="C37" s="203"/>
      <c r="D37" s="203"/>
      <c r="E37" s="203"/>
      <c r="F37" s="203"/>
      <c r="G37" s="203"/>
      <c r="H37" s="203"/>
      <c r="I37" s="203"/>
      <c r="J37" s="203"/>
      <c r="K37" s="203"/>
      <c r="L37" s="162"/>
      <c r="M37" s="162"/>
    </row>
    <row r="38" spans="1:13" ht="10.95" customHeight="1" x14ac:dyDescent="0.25">
      <c r="A38" s="203" t="s">
        <v>211</v>
      </c>
      <c r="B38" s="203"/>
      <c r="C38" s="203"/>
      <c r="D38" s="203"/>
      <c r="E38" s="203"/>
      <c r="F38" s="203"/>
      <c r="G38" s="203"/>
      <c r="H38" s="203"/>
      <c r="I38" s="203"/>
      <c r="J38" s="203"/>
      <c r="K38" s="203"/>
      <c r="L38" s="162"/>
      <c r="M38" s="162"/>
    </row>
    <row r="39" spans="1:13" ht="10.95" customHeight="1" x14ac:dyDescent="0.25">
      <c r="A39" s="203" t="s">
        <v>212</v>
      </c>
      <c r="B39" s="203"/>
      <c r="C39" s="203"/>
      <c r="D39" s="203"/>
      <c r="E39" s="203"/>
      <c r="F39" s="203"/>
      <c r="G39" s="203"/>
      <c r="H39" s="203"/>
      <c r="I39" s="203"/>
      <c r="J39" s="203"/>
      <c r="K39" s="203"/>
      <c r="L39" s="162"/>
      <c r="M39" s="162"/>
    </row>
    <row r="40" spans="1:13" ht="10.95" customHeight="1" x14ac:dyDescent="0.25">
      <c r="A40" s="203"/>
      <c r="B40" s="203"/>
      <c r="C40" s="203"/>
      <c r="D40" s="203"/>
      <c r="E40" s="203"/>
      <c r="F40" s="203"/>
      <c r="G40" s="203"/>
      <c r="H40" s="203"/>
      <c r="I40" s="203"/>
      <c r="J40" s="203"/>
      <c r="K40" s="203"/>
      <c r="L40" s="162"/>
      <c r="M40" s="162"/>
    </row>
    <row r="41" spans="1:13" ht="10.95" customHeight="1" x14ac:dyDescent="0.25">
      <c r="A41" s="203"/>
      <c r="B41" s="203"/>
      <c r="C41" s="203"/>
      <c r="D41" s="203"/>
      <c r="E41" s="203"/>
      <c r="F41" s="203"/>
      <c r="G41" s="203"/>
      <c r="H41" s="203"/>
      <c r="I41" s="203"/>
      <c r="J41" s="203"/>
      <c r="K41" s="203"/>
      <c r="L41" s="162"/>
      <c r="M41" s="162"/>
    </row>
    <row r="45" spans="1:13" ht="10.95" customHeight="1" x14ac:dyDescent="0.25">
      <c r="A45" s="28" t="s">
        <v>191</v>
      </c>
    </row>
    <row r="47" spans="1:13" ht="10.95" customHeight="1" x14ac:dyDescent="0.25">
      <c r="A47" s="5" t="s">
        <v>196</v>
      </c>
      <c r="B47" s="65"/>
      <c r="D47" s="162"/>
      <c r="E47" s="155"/>
      <c r="F47" s="155"/>
      <c r="J47" s="162"/>
      <c r="K47" s="155"/>
      <c r="L47" s="155"/>
    </row>
    <row r="48" spans="1:13" ht="10.95" customHeight="1" x14ac:dyDescent="0.25">
      <c r="A48" s="5" t="s">
        <v>195</v>
      </c>
      <c r="B48" s="76"/>
      <c r="C48" s="69"/>
      <c r="D48" s="216"/>
      <c r="E48" s="155"/>
      <c r="F48" s="155"/>
      <c r="G48" s="69"/>
      <c r="H48" s="69"/>
      <c r="I48" s="69"/>
      <c r="J48" s="216"/>
      <c r="K48" s="180"/>
      <c r="L48" s="180"/>
    </row>
    <row r="49" spans="1:12" ht="10.95" customHeight="1" x14ac:dyDescent="0.25">
      <c r="B49" s="69"/>
      <c r="C49" s="69"/>
      <c r="D49" s="69"/>
      <c r="E49" s="74"/>
      <c r="F49" s="74"/>
      <c r="G49" s="69"/>
      <c r="H49" s="69"/>
      <c r="I49" s="69"/>
      <c r="J49" s="69"/>
      <c r="K49" s="74"/>
      <c r="L49" s="74"/>
    </row>
    <row r="50" spans="1:12" ht="10.95" customHeight="1" x14ac:dyDescent="0.25">
      <c r="B50" s="69"/>
      <c r="C50" s="69"/>
      <c r="D50" s="69"/>
      <c r="E50" s="74"/>
      <c r="F50" s="74"/>
      <c r="G50" s="69"/>
      <c r="H50" s="69"/>
      <c r="I50" s="69"/>
      <c r="J50" s="69"/>
      <c r="K50" s="74"/>
      <c r="L50" s="74"/>
    </row>
    <row r="52" spans="1:12" ht="10.95" customHeight="1" x14ac:dyDescent="0.25">
      <c r="D52" s="215"/>
      <c r="E52" s="174"/>
      <c r="F52" s="174"/>
      <c r="J52" s="195"/>
      <c r="K52" s="177"/>
      <c r="L52" s="177"/>
    </row>
    <row r="53" spans="1:12" ht="10.95" customHeight="1" x14ac:dyDescent="0.25">
      <c r="B53" s="8" t="s">
        <v>192</v>
      </c>
      <c r="D53" s="208" t="s">
        <v>192</v>
      </c>
      <c r="E53" s="209"/>
      <c r="F53" s="209"/>
      <c r="G53" s="56"/>
      <c r="H53" s="56"/>
      <c r="I53" s="56"/>
      <c r="J53" s="208" t="s">
        <v>192</v>
      </c>
      <c r="K53" s="209"/>
      <c r="L53" s="209"/>
    </row>
    <row r="64" spans="1:12" ht="10.95" customHeight="1" x14ac:dyDescent="0.25">
      <c r="A64" s="5" t="s">
        <v>201</v>
      </c>
      <c r="B64" s="65"/>
    </row>
    <row r="68" s="5" customFormat="1" ht="10.95" customHeight="1" x14ac:dyDescent="0.25"/>
  </sheetData>
  <sheetProtection algorithmName="SHA-512" hashValue="fZ9F73YYcfm5h8wPE2n39TXnct1j9xrpmubHYVuN/xzNwCeZlI4STu/IorFcfWoGLyBkNBow2hktgrvV0epKAA==" saltValue="KT397zYF4fkpBT0+6hTVJg==" spinCount="100000" sheet="1" objects="1" scenarios="1" formatRows="0"/>
  <mergeCells count="40">
    <mergeCell ref="A26:C26"/>
    <mergeCell ref="A30:C30"/>
    <mergeCell ref="A31:C31"/>
    <mergeCell ref="D6:M6"/>
    <mergeCell ref="D53:F53"/>
    <mergeCell ref="J53:L53"/>
    <mergeCell ref="A14:C14"/>
    <mergeCell ref="A15:C15"/>
    <mergeCell ref="A16:C16"/>
    <mergeCell ref="A17:C17"/>
    <mergeCell ref="A18:C18"/>
    <mergeCell ref="A19:C19"/>
    <mergeCell ref="A20:C20"/>
    <mergeCell ref="A21:C21"/>
    <mergeCell ref="D47:F47"/>
    <mergeCell ref="J47:L47"/>
    <mergeCell ref="D48:F48"/>
    <mergeCell ref="J48:L48"/>
    <mergeCell ref="D52:F52"/>
    <mergeCell ref="J52:L52"/>
    <mergeCell ref="A29:C29"/>
    <mergeCell ref="A37:M37"/>
    <mergeCell ref="A38:M38"/>
    <mergeCell ref="A39:M39"/>
    <mergeCell ref="A40:M40"/>
    <mergeCell ref="A41:M41"/>
    <mergeCell ref="A22:C22"/>
    <mergeCell ref="A23:C23"/>
    <mergeCell ref="A24:C24"/>
    <mergeCell ref="A25:C25"/>
    <mergeCell ref="D4:M4"/>
    <mergeCell ref="D5:M5"/>
    <mergeCell ref="D7:M7"/>
    <mergeCell ref="D8:M8"/>
    <mergeCell ref="B1:C1"/>
    <mergeCell ref="D1:M1"/>
    <mergeCell ref="B2:C2"/>
    <mergeCell ref="D2:M2"/>
    <mergeCell ref="B3:C3"/>
    <mergeCell ref="D3:M3"/>
  </mergeCells>
  <conditionalFormatting sqref="D30:M31">
    <cfRule type="containsText" dxfId="1" priority="1" operator="containsText" text="Nein">
      <formula>NOT(ISERROR(SEARCH("Nein",D30)))</formula>
    </cfRule>
    <cfRule type="cellIs" dxfId="0" priority="2" operator="equal">
      <formula>"Ja"</formula>
    </cfRule>
  </conditionalFormatting>
  <pageMargins left="0.70866141732283472" right="0.70866141732283472" top="0.78740157480314965" bottom="0.78740157480314965" header="0.31496062992125984" footer="0.31496062992125984"/>
  <pageSetup paperSize="8" scale="98" orientation="landscape" r:id="rId1"/>
  <headerFooter>
    <oddFooter>&amp;L&amp;8Bewertungsformular 10 Unternehmen, V25-01 (Ersetzt: V24-02)&amp;C&amp;8Rechnerische Kontrolle</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05EAB44-F889-477F-997B-E5B9A10EDED4}">
          <x14:formula1>
            <xm:f>Datenblatt!$F$31:$F$32</xm:f>
          </x14:formula1>
          <xm:sqref>D15:M26</xm:sqref>
        </x14:dataValidation>
        <x14:dataValidation type="list" allowBlank="1" showInputMessage="1" showErrorMessage="1" xr:uid="{C773DFD2-1E69-4905-B4F3-E5243A3162E5}">
          <x14:formula1>
            <xm:f>Datenblatt!$F$31</xm:f>
          </x14:formula1>
          <xm:sqref>D30:M31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F4BA-3D3A-40CA-A190-A09A45F19633}">
  <sheetPr codeName="Tabelle5">
    <tabColor rgb="FF7030A0"/>
  </sheetPr>
  <dimension ref="A1:H28"/>
  <sheetViews>
    <sheetView zoomScaleNormal="100" workbookViewId="0">
      <pane xSplit="2" ySplit="18" topLeftCell="C19" activePane="bottomRight" state="frozen"/>
      <selection pane="topRight" activeCell="C1" sqref="C1"/>
      <selection pane="bottomLeft" activeCell="A19" sqref="A19"/>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134" customWidth="1"/>
    <col min="7" max="7" width="7.6640625" style="115" customWidth="1"/>
    <col min="8" max="8" width="65.6640625" style="6" customWidth="1"/>
    <col min="9" max="16384" width="11.33203125" style="6"/>
  </cols>
  <sheetData>
    <row r="1" spans="2:8" ht="10.95" customHeight="1" x14ac:dyDescent="0.2">
      <c r="B1" s="5" t="s">
        <v>38</v>
      </c>
      <c r="C1" s="225" t="str">
        <f>IF(ISBLANK(Offertvergleich!$B1),"",Offertvergleich!$B1)</f>
        <v/>
      </c>
      <c r="D1" s="225"/>
      <c r="E1" s="302" t="s">
        <v>97</v>
      </c>
      <c r="F1" s="303"/>
      <c r="G1" s="303"/>
      <c r="H1" s="304"/>
    </row>
    <row r="2" spans="2:8" ht="10.95" customHeight="1" x14ac:dyDescent="0.2">
      <c r="B2" s="5" t="s">
        <v>39</v>
      </c>
      <c r="C2" s="225" t="str">
        <f>IF(ISBLANK(Offertvergleich!$B2),"",Offertvergleich!$B2)</f>
        <v/>
      </c>
      <c r="D2" s="225"/>
      <c r="E2" s="305" t="s">
        <v>88</v>
      </c>
      <c r="F2" s="306"/>
      <c r="G2" s="306"/>
      <c r="H2" s="307"/>
    </row>
    <row r="3" spans="2:8" ht="10.95" customHeight="1" x14ac:dyDescent="0.2">
      <c r="B3" s="5" t="s">
        <v>40</v>
      </c>
      <c r="C3" s="225" t="str">
        <f>IF(ISBLANK(Offertvergleich!$B3),"",Offertvergleich!$B3)</f>
        <v/>
      </c>
      <c r="D3" s="225"/>
      <c r="E3" s="305" t="s">
        <v>102</v>
      </c>
      <c r="F3" s="306"/>
      <c r="G3" s="306"/>
      <c r="H3" s="307"/>
    </row>
    <row r="4" spans="2:8" ht="10.95" customHeight="1" x14ac:dyDescent="0.2">
      <c r="B4" s="5"/>
      <c r="E4" s="305" t="s">
        <v>105</v>
      </c>
      <c r="F4" s="306"/>
      <c r="G4" s="306"/>
      <c r="H4" s="307"/>
    </row>
    <row r="5" spans="2:8" ht="10.95" customHeight="1" x14ac:dyDescent="0.2">
      <c r="B5" s="5"/>
      <c r="E5" s="305" t="s">
        <v>103</v>
      </c>
      <c r="F5" s="306"/>
      <c r="G5" s="306"/>
      <c r="H5" s="307"/>
    </row>
    <row r="6" spans="2:8" ht="10.95" customHeight="1" thickBot="1" x14ac:dyDescent="0.25">
      <c r="B6" s="5"/>
      <c r="E6" s="308" t="s">
        <v>104</v>
      </c>
      <c r="F6" s="309"/>
      <c r="G6" s="309"/>
      <c r="H6" s="310"/>
    </row>
    <row r="7" spans="2:8" ht="10.95" customHeight="1" x14ac:dyDescent="0.2">
      <c r="B7" s="5"/>
    </row>
    <row r="8" spans="2:8" ht="10.95" customHeight="1" x14ac:dyDescent="0.2">
      <c r="B8" s="28" t="s">
        <v>80</v>
      </c>
      <c r="C8" s="223" t="s">
        <v>127</v>
      </c>
      <c r="D8" s="223"/>
      <c r="F8" s="6"/>
      <c r="G8" s="6"/>
    </row>
    <row r="9" spans="2:8" ht="10.95" customHeight="1" x14ac:dyDescent="0.2">
      <c r="B9" s="5" t="s">
        <v>82</v>
      </c>
      <c r="C9" s="224">
        <v>0.2</v>
      </c>
      <c r="D9" s="224"/>
      <c r="F9" s="6"/>
      <c r="G9" s="6"/>
    </row>
    <row r="10" spans="2:8" ht="10.95" customHeight="1" x14ac:dyDescent="0.2">
      <c r="B10" s="5" t="s">
        <v>83</v>
      </c>
      <c r="C10" s="224"/>
      <c r="D10" s="224"/>
      <c r="F10" s="6"/>
      <c r="G10" s="6"/>
    </row>
    <row r="11" spans="2:8" ht="10.95" customHeight="1" x14ac:dyDescent="0.2">
      <c r="B11" s="5" t="s">
        <v>84</v>
      </c>
      <c r="C11" s="224"/>
      <c r="D11" s="224"/>
      <c r="F11" s="6"/>
      <c r="G11" s="6"/>
    </row>
    <row r="12" spans="2:8" ht="10.95" customHeight="1" x14ac:dyDescent="0.2">
      <c r="B12" s="5" t="s">
        <v>85</v>
      </c>
      <c r="C12" s="224"/>
      <c r="D12" s="224"/>
      <c r="F12" s="6"/>
      <c r="G12" s="6"/>
    </row>
    <row r="13" spans="2:8" ht="10.95" customHeight="1" x14ac:dyDescent="0.2">
      <c r="B13" s="5" t="s">
        <v>86</v>
      </c>
      <c r="C13" s="224"/>
      <c r="D13" s="224"/>
      <c r="F13" s="6"/>
      <c r="G13" s="6"/>
    </row>
    <row r="14" spans="2:8" ht="10.95" customHeight="1" x14ac:dyDescent="0.2">
      <c r="B14" s="5" t="s">
        <v>87</v>
      </c>
      <c r="C14" s="224"/>
      <c r="D14" s="224"/>
      <c r="E14" s="29"/>
      <c r="F14" s="29"/>
      <c r="G14" s="29"/>
      <c r="H14" s="29"/>
    </row>
    <row r="15" spans="2:8" ht="10.95" customHeight="1" x14ac:dyDescent="0.2">
      <c r="B15" s="5" t="s">
        <v>81</v>
      </c>
      <c r="C15" s="135"/>
      <c r="E15" s="29"/>
      <c r="F15" s="29"/>
      <c r="G15" s="29"/>
      <c r="H15" s="29"/>
    </row>
    <row r="16" spans="2:8" ht="10.95" customHeight="1" x14ac:dyDescent="0.2">
      <c r="C16" s="5"/>
    </row>
    <row r="17" spans="1:8" s="40" customFormat="1" ht="10.95" customHeight="1" x14ac:dyDescent="0.25">
      <c r="B17" s="35" t="s">
        <v>78</v>
      </c>
      <c r="C17" s="36" t="s">
        <v>75</v>
      </c>
      <c r="D17" s="37" t="s">
        <v>76</v>
      </c>
      <c r="E17" s="35" t="s">
        <v>73</v>
      </c>
      <c r="F17" s="38" t="s">
        <v>19</v>
      </c>
      <c r="G17" s="39" t="s">
        <v>18</v>
      </c>
      <c r="H17" s="37" t="s">
        <v>74</v>
      </c>
    </row>
    <row r="19" spans="1:8" s="311" customFormat="1" ht="71.400000000000006" x14ac:dyDescent="0.25">
      <c r="A19" s="311">
        <v>1</v>
      </c>
      <c r="B19" s="133" t="str">
        <f>IF(ISBLANK(Offertvergleich!C$18),"",Offertvergleich!C$18)</f>
        <v>U1</v>
      </c>
      <c r="C19" s="130" t="s">
        <v>8</v>
      </c>
      <c r="D19" s="130" t="s">
        <v>71</v>
      </c>
      <c r="E19" s="131" t="s">
        <v>72</v>
      </c>
      <c r="F19" s="132">
        <f>IF(ISBLANK(G19),"",G19*$C$9)</f>
        <v>0.60000000000000009</v>
      </c>
      <c r="G19" s="312">
        <v>3</v>
      </c>
      <c r="H19" s="130" t="s">
        <v>77</v>
      </c>
    </row>
    <row r="20" spans="1:8" s="311" customFormat="1" ht="61.2" x14ac:dyDescent="0.25">
      <c r="A20" s="311">
        <v>2</v>
      </c>
      <c r="B20" s="133" t="str">
        <f>IF(ISBLANK(Offertvergleich!F$18),"",Offertvergleich!F$18)</f>
        <v>U2</v>
      </c>
      <c r="C20" s="133" t="str">
        <f>IF(ISBLANK($C$19),"",$C$19)</f>
        <v>ZK-2 Bauprogramm</v>
      </c>
      <c r="D20" s="133" t="str">
        <f>IF(ISBLANK($D$19),"",$D$19)</f>
        <v>Abgabe Bauprogramm der offerierten Leistungen (maximal 1x A3)</v>
      </c>
      <c r="E20" s="133" t="str">
        <f>IF(ISBLANK($E$19),"",$E$19)</f>
        <v>- Aufgrund der eingereichten Angaben
- Maximale Seitenzahl eingehalten
- Umfang der abgebildeten Termine
- Plausibilität
- Einhalten der Vorgaben
- Aufgedeckte Konflikte</v>
      </c>
      <c r="F20" s="132">
        <f t="shared" ref="F20:F28" si="0">IF(ISBLANK(G20),"",G20*$C$9)</f>
        <v>0</v>
      </c>
      <c r="G20" s="312">
        <v>0</v>
      </c>
      <c r="H20" s="130" t="s">
        <v>79</v>
      </c>
    </row>
    <row r="21" spans="1:8" s="311" customFormat="1" ht="61.2" x14ac:dyDescent="0.25">
      <c r="A21" s="311">
        <v>3</v>
      </c>
      <c r="B21" s="133" t="str">
        <f>IF(ISBLANK(Offertvergleich!I$18),"",Offertvergleich!I$18)</f>
        <v>U3</v>
      </c>
      <c r="C21" s="133" t="str">
        <f t="shared" ref="C21:C28" si="1">IF(ISBLANK($C$19),"",$C$19)</f>
        <v>ZK-2 Bauprogramm</v>
      </c>
      <c r="D21" s="133" t="str">
        <f t="shared" ref="D21:D28" si="2">IF(ISBLANK($D$19),"",$D$19)</f>
        <v>Abgabe Bauprogramm der offerierten Leistungen (maximal 1x A3)</v>
      </c>
      <c r="E21" s="133" t="str">
        <f t="shared" ref="E21:E28" si="3">IF(ISBLANK($E$19),"",$E$19)</f>
        <v>- Aufgrund der eingereichten Angaben
- Maximale Seitenzahl eingehalten
- Umfang der abgebildeten Termine
- Plausibilität
- Einhalten der Vorgaben
- Aufgedeckte Konflikte</v>
      </c>
      <c r="F21" s="132">
        <f t="shared" si="0"/>
        <v>0.8</v>
      </c>
      <c r="G21" s="312">
        <v>4</v>
      </c>
      <c r="H21" s="130" t="s">
        <v>146</v>
      </c>
    </row>
    <row r="22" spans="1:8" s="311" customFormat="1" ht="61.2" x14ac:dyDescent="0.25">
      <c r="A22" s="311">
        <v>4</v>
      </c>
      <c r="B22" s="133" t="str">
        <f>IF(ISBLANK(Offertvergleich!L$18),"",Offertvergleich!L$18)</f>
        <v>U4</v>
      </c>
      <c r="C22" s="133" t="str">
        <f t="shared" si="1"/>
        <v>ZK-2 Bauprogramm</v>
      </c>
      <c r="D22" s="133" t="str">
        <f t="shared" si="2"/>
        <v>Abgabe Bauprogramm der offerierten Leistungen (maximal 1x A3)</v>
      </c>
      <c r="E22" s="133" t="str">
        <f t="shared" si="3"/>
        <v>- Aufgrund der eingereichten Angaben
- Maximale Seitenzahl eingehalten
- Umfang der abgebildeten Termine
- Plausibilität
- Einhalten der Vorgaben
- Aufgedeckte Konflikte</v>
      </c>
      <c r="F22" s="132">
        <f t="shared" si="0"/>
        <v>0.4</v>
      </c>
      <c r="G22" s="312">
        <v>2</v>
      </c>
      <c r="H22" s="131"/>
    </row>
    <row r="23" spans="1:8" s="311" customFormat="1" ht="61.2" x14ac:dyDescent="0.25">
      <c r="A23" s="311">
        <v>5</v>
      </c>
      <c r="B23" s="133" t="str">
        <f>IF(ISBLANK(Offertvergleich!O$18),"",Offertvergleich!O$18)</f>
        <v>U5</v>
      </c>
      <c r="C23" s="133" t="str">
        <f t="shared" si="1"/>
        <v>ZK-2 Bauprogramm</v>
      </c>
      <c r="D23" s="133" t="str">
        <f t="shared" si="2"/>
        <v>Abgabe Bauprogramm der offerierten Leistungen (maximal 1x A3)</v>
      </c>
      <c r="E23" s="133" t="str">
        <f t="shared" si="3"/>
        <v>- Aufgrund der eingereichten Angaben
- Maximale Seitenzahl eingehalten
- Umfang der abgebildeten Termine
- Plausibilität
- Einhalten der Vorgaben
- Aufgedeckte Konflikte</v>
      </c>
      <c r="F23" s="132">
        <f t="shared" si="0"/>
        <v>0.4</v>
      </c>
      <c r="G23" s="312">
        <v>2</v>
      </c>
      <c r="H23" s="131"/>
    </row>
    <row r="24" spans="1:8" s="311" customFormat="1" ht="61.2" x14ac:dyDescent="0.25">
      <c r="A24" s="311">
        <v>6</v>
      </c>
      <c r="B24" s="133" t="str">
        <f>IF(ISBLANK(Offertvergleich!T$18),"",Offertvergleich!T$18)</f>
        <v>U6</v>
      </c>
      <c r="C24" s="133" t="str">
        <f t="shared" si="1"/>
        <v>ZK-2 Bauprogramm</v>
      </c>
      <c r="D24" s="133" t="str">
        <f t="shared" si="2"/>
        <v>Abgabe Bauprogramm der offerierten Leistungen (maximal 1x A3)</v>
      </c>
      <c r="E24" s="133" t="str">
        <f t="shared" si="3"/>
        <v>- Aufgrund der eingereichten Angaben
- Maximale Seitenzahl eingehalten
- Umfang der abgebildeten Termine
- Plausibilität
- Einhalten der Vorgaben
- Aufgedeckte Konflikte</v>
      </c>
      <c r="F24" s="132">
        <f t="shared" si="0"/>
        <v>0.60000000000000009</v>
      </c>
      <c r="G24" s="312">
        <v>3</v>
      </c>
      <c r="H24" s="130"/>
    </row>
    <row r="25" spans="1:8" s="311" customFormat="1" ht="61.2" x14ac:dyDescent="0.25">
      <c r="A25" s="311">
        <v>7</v>
      </c>
      <c r="B25" s="133" t="str">
        <f>IF(ISBLANK(Offertvergleich!W$18),"",Offertvergleich!W$18)</f>
        <v>U7</v>
      </c>
      <c r="C25" s="133" t="str">
        <f t="shared" si="1"/>
        <v>ZK-2 Bauprogramm</v>
      </c>
      <c r="D25" s="133" t="str">
        <f t="shared" si="2"/>
        <v>Abgabe Bauprogramm der offerierten Leistungen (maximal 1x A3)</v>
      </c>
      <c r="E25" s="133" t="str">
        <f t="shared" si="3"/>
        <v>- Aufgrund der eingereichten Angaben
- Maximale Seitenzahl eingehalten
- Umfang der abgebildeten Termine
- Plausibilität
- Einhalten der Vorgaben
- Aufgedeckte Konflikte</v>
      </c>
      <c r="F25" s="132">
        <f t="shared" si="0"/>
        <v>0.60000000000000009</v>
      </c>
      <c r="G25" s="312">
        <v>3</v>
      </c>
      <c r="H25" s="130"/>
    </row>
    <row r="26" spans="1:8" s="311" customFormat="1" ht="61.2" x14ac:dyDescent="0.25">
      <c r="A26" s="311">
        <v>8</v>
      </c>
      <c r="B26" s="133" t="str">
        <f>IF(ISBLANK(Offertvergleich!Z$18),"",Offertvergleich!Z$18)</f>
        <v>U8</v>
      </c>
      <c r="C26" s="133" t="str">
        <f t="shared" si="1"/>
        <v>ZK-2 Bauprogramm</v>
      </c>
      <c r="D26" s="133" t="str">
        <f t="shared" si="2"/>
        <v>Abgabe Bauprogramm der offerierten Leistungen (maximal 1x A3)</v>
      </c>
      <c r="E26" s="133" t="str">
        <f t="shared" si="3"/>
        <v>- Aufgrund der eingereichten Angaben
- Maximale Seitenzahl eingehalten
- Umfang der abgebildeten Termine
- Plausibilität
- Einhalten der Vorgaben
- Aufgedeckte Konflikte</v>
      </c>
      <c r="F26" s="132">
        <f t="shared" si="0"/>
        <v>0.8</v>
      </c>
      <c r="G26" s="312">
        <v>4</v>
      </c>
      <c r="H26" s="130"/>
    </row>
    <row r="27" spans="1:8" s="311" customFormat="1" ht="61.2" x14ac:dyDescent="0.25">
      <c r="A27" s="311">
        <v>9</v>
      </c>
      <c r="B27" s="133" t="str">
        <f>IF(ISBLANK(Offertvergleich!AC$18),"",Offertvergleich!AC$18)</f>
        <v>U9</v>
      </c>
      <c r="C27" s="133" t="str">
        <f t="shared" si="1"/>
        <v>ZK-2 Bauprogramm</v>
      </c>
      <c r="D27" s="133" t="str">
        <f t="shared" si="2"/>
        <v>Abgabe Bauprogramm der offerierten Leistungen (maximal 1x A3)</v>
      </c>
      <c r="E27" s="133" t="str">
        <f t="shared" si="3"/>
        <v>- Aufgrund der eingereichten Angaben
- Maximale Seitenzahl eingehalten
- Umfang der abgebildeten Termine
- Plausibilität
- Einhalten der Vorgaben
- Aufgedeckte Konflikte</v>
      </c>
      <c r="F27" s="132">
        <f t="shared" si="0"/>
        <v>0.60000000000000009</v>
      </c>
      <c r="G27" s="312">
        <v>3</v>
      </c>
      <c r="H27" s="130"/>
    </row>
    <row r="28" spans="1:8" s="311" customFormat="1" ht="61.2" x14ac:dyDescent="0.25">
      <c r="A28" s="311">
        <v>10</v>
      </c>
      <c r="B28" s="133" t="str">
        <f>IF(ISBLANK(Offertvergleich!AF$18),"",Offertvergleich!AF$18)</f>
        <v>U10</v>
      </c>
      <c r="C28" s="133" t="str">
        <f t="shared" si="1"/>
        <v>ZK-2 Bauprogramm</v>
      </c>
      <c r="D28" s="133" t="str">
        <f t="shared" si="2"/>
        <v>Abgabe Bauprogramm der offerierten Leistungen (maximal 1x A3)</v>
      </c>
      <c r="E28" s="133" t="str">
        <f t="shared" si="3"/>
        <v>- Aufgrund der eingereichten Angaben
- Maximale Seitenzahl eingehalten
- Umfang der abgebildeten Termine
- Plausibilität
- Einhalten der Vorgaben
- Aufgedeckte Konflikte</v>
      </c>
      <c r="F28" s="132">
        <f t="shared" si="0"/>
        <v>1</v>
      </c>
      <c r="G28" s="312">
        <v>5</v>
      </c>
      <c r="H28" s="130"/>
    </row>
  </sheetData>
  <sheetProtection algorithmName="SHA-512" hashValue="sR7tKVGF0VDtUVeM8/c9pUNsSp6kaBYKl55RONw9Rotzo9F7/dVyTLgn6sP0s8em2YemHBu67zYdgryuDJr0zA==" saltValue="I9V4pLMPH0Zojp8YLva9AQ==" spinCount="100000" sheet="1" objects="1" scenarios="1" formatRows="0"/>
  <mergeCells count="11">
    <mergeCell ref="C8:D8"/>
    <mergeCell ref="C9:D14"/>
    <mergeCell ref="E6:H6"/>
    <mergeCell ref="C1:D1"/>
    <mergeCell ref="C2:D2"/>
    <mergeCell ref="C3:D3"/>
    <mergeCell ref="E1:H1"/>
    <mergeCell ref="E2:H2"/>
    <mergeCell ref="E3:H3"/>
    <mergeCell ref="E4:H4"/>
    <mergeCell ref="E5:H5"/>
  </mergeCells>
  <phoneticPr fontId="2" type="noConversion"/>
  <dataValidations disablePrompts="1" count="2">
    <dataValidation allowBlank="1" showInputMessage="1" showErrorMessage="1" promptTitle="ZK-2 Zuschlagskriterium" prompt="Erfassung der Note gemäss der durchgeführten und nachvollziehbaren Bewertung. Diese separate Bewertung ist zwingend erforderlich und muss in diesem Dokument festgehalten werden. Das Dokument dient als Protokoll, muss datiert und unterzeichnet werden." sqref="G17" xr:uid="{D8D19498-0A09-424A-9E10-AD65DF6FFA2E}"/>
    <dataValidation allowBlank="1" showInputMessage="1" showErrorMessage="1" promptTitle="Begründung" prompt="In dieser Spalte muss eine klare und nachvollziehbare Begründung der Note erfasst werden, so dass auch eine Drittperson ohne Vorkenntnisse der Beschaffung die Benotung verstehen kann." sqref="H17" xr:uid="{6759D2FC-EA44-44BB-9541-8EF9D7BC9FD6}"/>
  </dataValidations>
  <pageMargins left="0.59055118110236227" right="0.51181102362204722" top="0.59055118110236227" bottom="0.59055118110236227" header="0.31496062992125984" footer="0.31496062992125984"/>
  <pageSetup paperSize="8" scale="91" orientation="landscape" r:id="rId1"/>
  <headerFooter>
    <oddFooter>&amp;L&amp;8Bewertungsformular 10 Unternehmen, V25-01 (Ersetzt: V24-02)&amp;C&amp;8ZK-2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207A-6A2A-4BE4-8EB7-6CA8624FD84C}">
  <sheetPr codeName="Tabelle6">
    <tabColor rgb="FF7030A0"/>
  </sheetPr>
  <dimension ref="A1:H28"/>
  <sheetViews>
    <sheetView zoomScaleNormal="100" workbookViewId="0">
      <pane xSplit="2" ySplit="18" topLeftCell="C19" activePane="bottomRight" state="frozen"/>
      <selection pane="topRight" activeCell="C1" sqref="C1"/>
      <selection pane="bottomLeft" activeCell="A19" sqref="A19"/>
      <selection pane="bottomRight" activeCell="B3" sqref="B3"/>
    </sheetView>
  </sheetViews>
  <sheetFormatPr baseColWidth="10" defaultColWidth="11.33203125" defaultRowHeight="10.95" customHeight="1" x14ac:dyDescent="0.2"/>
  <cols>
    <col min="1" max="1" width="2.6640625" style="6" customWidth="1"/>
    <col min="2" max="2" width="32.6640625" style="6" customWidth="1"/>
    <col min="3" max="3" width="27.6640625" style="6" customWidth="1"/>
    <col min="4" max="4" width="40.6640625" style="6" customWidth="1"/>
    <col min="5" max="5" width="35.6640625" style="6" customWidth="1"/>
    <col min="6" max="6" width="7.6640625" style="134" customWidth="1"/>
    <col min="7" max="7" width="7.6640625" style="115" customWidth="1"/>
    <col min="8" max="8" width="65.6640625" style="6" customWidth="1"/>
    <col min="9" max="16384" width="11.33203125" style="6"/>
  </cols>
  <sheetData>
    <row r="1" spans="2:8" ht="10.95" customHeight="1" x14ac:dyDescent="0.2">
      <c r="B1" s="5" t="s">
        <v>38</v>
      </c>
      <c r="C1" s="225" t="str">
        <f>IF(ISBLANK(Offertvergleich!$B1),"",Offertvergleich!$B1)</f>
        <v/>
      </c>
      <c r="D1" s="225"/>
      <c r="E1" s="302" t="s">
        <v>97</v>
      </c>
      <c r="F1" s="303"/>
      <c r="G1" s="303"/>
      <c r="H1" s="304"/>
    </row>
    <row r="2" spans="2:8" ht="10.95" customHeight="1" x14ac:dyDescent="0.2">
      <c r="B2" s="5" t="s">
        <v>39</v>
      </c>
      <c r="C2" s="225" t="str">
        <f>IF(ISBLANK(Offertvergleich!$B2),"",Offertvergleich!$B2)</f>
        <v/>
      </c>
      <c r="D2" s="225"/>
      <c r="E2" s="305" t="s">
        <v>88</v>
      </c>
      <c r="F2" s="306"/>
      <c r="G2" s="306"/>
      <c r="H2" s="307"/>
    </row>
    <row r="3" spans="2:8" ht="10.95" customHeight="1" x14ac:dyDescent="0.2">
      <c r="B3" s="5" t="s">
        <v>40</v>
      </c>
      <c r="C3" s="225" t="str">
        <f>IF(ISBLANK(Offertvergleich!$B3),"",Offertvergleich!$B3)</f>
        <v/>
      </c>
      <c r="D3" s="225"/>
      <c r="E3" s="305" t="s">
        <v>102</v>
      </c>
      <c r="F3" s="306"/>
      <c r="G3" s="306"/>
      <c r="H3" s="307"/>
    </row>
    <row r="4" spans="2:8" ht="10.95" customHeight="1" x14ac:dyDescent="0.2">
      <c r="B4" s="5"/>
      <c r="E4" s="305" t="s">
        <v>105</v>
      </c>
      <c r="F4" s="306"/>
      <c r="G4" s="306"/>
      <c r="H4" s="307"/>
    </row>
    <row r="5" spans="2:8" ht="10.95" customHeight="1" x14ac:dyDescent="0.2">
      <c r="B5" s="5"/>
      <c r="E5" s="305" t="s">
        <v>103</v>
      </c>
      <c r="F5" s="306"/>
      <c r="G5" s="306"/>
      <c r="H5" s="307"/>
    </row>
    <row r="6" spans="2:8" ht="10.95" customHeight="1" thickBot="1" x14ac:dyDescent="0.25">
      <c r="B6" s="5"/>
      <c r="E6" s="308" t="s">
        <v>104</v>
      </c>
      <c r="F6" s="309"/>
      <c r="G6" s="309"/>
      <c r="H6" s="310"/>
    </row>
    <row r="7" spans="2:8" ht="10.95" customHeight="1" x14ac:dyDescent="0.2">
      <c r="B7" s="5"/>
    </row>
    <row r="8" spans="2:8" ht="10.95" customHeight="1" x14ac:dyDescent="0.2">
      <c r="B8" s="28" t="s">
        <v>80</v>
      </c>
      <c r="C8" s="223" t="s">
        <v>128</v>
      </c>
      <c r="D8" s="223"/>
      <c r="F8" s="6"/>
      <c r="G8" s="6"/>
    </row>
    <row r="9" spans="2:8" ht="10.95" customHeight="1" x14ac:dyDescent="0.2">
      <c r="B9" s="5" t="s">
        <v>82</v>
      </c>
      <c r="C9" s="224">
        <v>0.1</v>
      </c>
      <c r="D9" s="224"/>
      <c r="F9" s="6"/>
      <c r="G9" s="6"/>
    </row>
    <row r="10" spans="2:8" ht="10.95" customHeight="1" x14ac:dyDescent="0.2">
      <c r="B10" s="5" t="s">
        <v>83</v>
      </c>
      <c r="C10" s="224"/>
      <c r="D10" s="224"/>
      <c r="F10" s="6"/>
      <c r="G10" s="6"/>
    </row>
    <row r="11" spans="2:8" ht="10.95" customHeight="1" x14ac:dyDescent="0.2">
      <c r="B11" s="5" t="s">
        <v>84</v>
      </c>
      <c r="C11" s="224"/>
      <c r="D11" s="224"/>
      <c r="F11" s="6"/>
      <c r="G11" s="6"/>
    </row>
    <row r="12" spans="2:8" ht="10.95" customHeight="1" x14ac:dyDescent="0.2">
      <c r="B12" s="5" t="s">
        <v>85</v>
      </c>
      <c r="C12" s="224"/>
      <c r="D12" s="224"/>
      <c r="F12" s="6"/>
      <c r="G12" s="6"/>
    </row>
    <row r="13" spans="2:8" ht="10.95" customHeight="1" x14ac:dyDescent="0.2">
      <c r="B13" s="5" t="s">
        <v>86</v>
      </c>
      <c r="C13" s="224"/>
      <c r="D13" s="224"/>
      <c r="F13" s="6"/>
      <c r="G13" s="6"/>
    </row>
    <row r="14" spans="2:8" ht="10.95" customHeight="1" x14ac:dyDescent="0.2">
      <c r="B14" s="5" t="s">
        <v>87</v>
      </c>
      <c r="C14" s="224"/>
      <c r="D14" s="224"/>
      <c r="E14" s="29"/>
      <c r="F14" s="29"/>
      <c r="G14" s="29"/>
      <c r="H14" s="29"/>
    </row>
    <row r="15" spans="2:8" ht="10.95" customHeight="1" x14ac:dyDescent="0.2">
      <c r="B15" s="5" t="s">
        <v>81</v>
      </c>
      <c r="C15" s="135"/>
      <c r="E15" s="29"/>
      <c r="F15" s="29"/>
      <c r="G15" s="29"/>
      <c r="H15" s="29"/>
    </row>
    <row r="16" spans="2:8" ht="10.95" customHeight="1" x14ac:dyDescent="0.2">
      <c r="C16" s="5"/>
    </row>
    <row r="17" spans="1:8" s="40" customFormat="1" ht="10.95" customHeight="1" x14ac:dyDescent="0.25">
      <c r="B17" s="35" t="s">
        <v>78</v>
      </c>
      <c r="C17" s="36" t="s">
        <v>75</v>
      </c>
      <c r="D17" s="37" t="s">
        <v>76</v>
      </c>
      <c r="E17" s="35" t="s">
        <v>73</v>
      </c>
      <c r="F17" s="38" t="s">
        <v>19</v>
      </c>
      <c r="G17" s="39" t="s">
        <v>18</v>
      </c>
      <c r="H17" s="37" t="s">
        <v>74</v>
      </c>
    </row>
    <row r="19" spans="1:8" s="311" customFormat="1" ht="71.400000000000006" x14ac:dyDescent="0.25">
      <c r="A19" s="311">
        <v>1</v>
      </c>
      <c r="B19" s="133" t="str">
        <f>IF(ISBLANK(Offertvergleich!C$18),"",Offertvergleich!C$18)</f>
        <v>U1</v>
      </c>
      <c r="C19" s="130" t="s">
        <v>9</v>
      </c>
      <c r="D19" s="130" t="s">
        <v>106</v>
      </c>
      <c r="E19" s="131" t="s">
        <v>107</v>
      </c>
      <c r="F19" s="132">
        <f>IF(ISBLANK(G19),"",G19*$C$9)</f>
        <v>0.4</v>
      </c>
      <c r="G19" s="312">
        <v>4</v>
      </c>
      <c r="H19" s="130" t="s">
        <v>108</v>
      </c>
    </row>
    <row r="20" spans="1:8" s="311" customFormat="1" ht="51" x14ac:dyDescent="0.25">
      <c r="A20" s="311">
        <v>2</v>
      </c>
      <c r="B20" s="133" t="str">
        <f>IF(ISBLANK(Offertvergleich!F$18),"",Offertvergleich!F$18)</f>
        <v>U2</v>
      </c>
      <c r="C20" s="133" t="str">
        <f>IF(ISBLANK($C$19),"",$C$19)</f>
        <v>ZK-3 Jugendförderung</v>
      </c>
      <c r="D20" s="133" t="str">
        <f>IF(ISBLANK($D$19),"",$D$19)</f>
        <v>Abgabe Vorschlag wie die Jugendförderung umgesetzt wird.</v>
      </c>
      <c r="E20" s="133" t="str">
        <f>IF(ISBLANK($E$19),"",$E$19)</f>
        <v>- Wie erfolgt der Einsatz
- Maximale Seitenzahl eingehalten
- Plausibilität
- Am Bau beteiligte Jugendliche
- Einhalten der Vorgaben</v>
      </c>
      <c r="F20" s="132">
        <f t="shared" ref="F20:F28" si="0">IF(ISBLANK(G20),"",G20*$C$9)</f>
        <v>0</v>
      </c>
      <c r="G20" s="312">
        <v>0</v>
      </c>
      <c r="H20" s="130" t="s">
        <v>109</v>
      </c>
    </row>
    <row r="21" spans="1:8" s="311" customFormat="1" ht="71.400000000000006" x14ac:dyDescent="0.25">
      <c r="A21" s="311">
        <v>3</v>
      </c>
      <c r="B21" s="133" t="str">
        <f>IF(ISBLANK(Offertvergleich!I$18),"",Offertvergleich!I$18)</f>
        <v>U3</v>
      </c>
      <c r="C21" s="133" t="str">
        <f t="shared" ref="C21:C28" si="1">IF(ISBLANK($C$19),"",$C$19)</f>
        <v>ZK-3 Jugendförderung</v>
      </c>
      <c r="D21" s="133" t="str">
        <f t="shared" ref="D21:D28" si="2">IF(ISBLANK($D$19),"",$D$19)</f>
        <v>Abgabe Vorschlag wie die Jugendförderung umgesetzt wird.</v>
      </c>
      <c r="E21" s="133" t="str">
        <f t="shared" ref="E21:E28" si="3">IF(ISBLANK($E$19),"",$E$19)</f>
        <v>- Wie erfolgt der Einsatz
- Maximale Seitenzahl eingehalten
- Plausibilität
- Am Bau beteiligte Jugendliche
- Einhalten der Vorgaben</v>
      </c>
      <c r="F21" s="132">
        <f t="shared" si="0"/>
        <v>0.5</v>
      </c>
      <c r="G21" s="312">
        <v>5</v>
      </c>
      <c r="H21" s="130" t="s">
        <v>147</v>
      </c>
    </row>
    <row r="22" spans="1:8" s="311" customFormat="1" ht="51" x14ac:dyDescent="0.25">
      <c r="A22" s="311">
        <v>4</v>
      </c>
      <c r="B22" s="133" t="str">
        <f>IF(ISBLANK(Offertvergleich!L$18),"",Offertvergleich!L$18)</f>
        <v>U4</v>
      </c>
      <c r="C22" s="133" t="str">
        <f t="shared" si="1"/>
        <v>ZK-3 Jugendförderung</v>
      </c>
      <c r="D22" s="133" t="str">
        <f t="shared" si="2"/>
        <v>Abgabe Vorschlag wie die Jugendförderung umgesetzt wird.</v>
      </c>
      <c r="E22" s="133" t="str">
        <f t="shared" si="3"/>
        <v>- Wie erfolgt der Einsatz
- Maximale Seitenzahl eingehalten
- Plausibilität
- Am Bau beteiligte Jugendliche
- Einhalten der Vorgaben</v>
      </c>
      <c r="F22" s="132">
        <f t="shared" si="0"/>
        <v>0.30000000000000004</v>
      </c>
      <c r="G22" s="312">
        <v>3</v>
      </c>
      <c r="H22" s="131"/>
    </row>
    <row r="23" spans="1:8" s="311" customFormat="1" ht="51" x14ac:dyDescent="0.25">
      <c r="A23" s="311">
        <v>5</v>
      </c>
      <c r="B23" s="133" t="str">
        <f>IF(ISBLANK(Offertvergleich!O$18),"",Offertvergleich!O$18)</f>
        <v>U5</v>
      </c>
      <c r="C23" s="133" t="str">
        <f t="shared" si="1"/>
        <v>ZK-3 Jugendförderung</v>
      </c>
      <c r="D23" s="133" t="str">
        <f t="shared" si="2"/>
        <v>Abgabe Vorschlag wie die Jugendförderung umgesetzt wird.</v>
      </c>
      <c r="E23" s="133" t="str">
        <f t="shared" si="3"/>
        <v>- Wie erfolgt der Einsatz
- Maximale Seitenzahl eingehalten
- Plausibilität
- Am Bau beteiligte Jugendliche
- Einhalten der Vorgaben</v>
      </c>
      <c r="F23" s="132">
        <f t="shared" si="0"/>
        <v>0.30000000000000004</v>
      </c>
      <c r="G23" s="312">
        <v>3</v>
      </c>
      <c r="H23" s="131"/>
    </row>
    <row r="24" spans="1:8" s="311" customFormat="1" ht="51" x14ac:dyDescent="0.25">
      <c r="A24" s="311">
        <v>6</v>
      </c>
      <c r="B24" s="133" t="str">
        <f>IF(ISBLANK(Offertvergleich!T$18),"",Offertvergleich!T$18)</f>
        <v>U6</v>
      </c>
      <c r="C24" s="133" t="str">
        <f t="shared" si="1"/>
        <v>ZK-3 Jugendförderung</v>
      </c>
      <c r="D24" s="133" t="str">
        <f t="shared" si="2"/>
        <v>Abgabe Vorschlag wie die Jugendförderung umgesetzt wird.</v>
      </c>
      <c r="E24" s="133" t="str">
        <f t="shared" si="3"/>
        <v>- Wie erfolgt der Einsatz
- Maximale Seitenzahl eingehalten
- Plausibilität
- Am Bau beteiligte Jugendliche
- Einhalten der Vorgaben</v>
      </c>
      <c r="F24" s="132">
        <f t="shared" si="0"/>
        <v>0.30000000000000004</v>
      </c>
      <c r="G24" s="312">
        <v>3</v>
      </c>
      <c r="H24" s="130"/>
    </row>
    <row r="25" spans="1:8" s="311" customFormat="1" ht="51" x14ac:dyDescent="0.25">
      <c r="A25" s="311">
        <v>7</v>
      </c>
      <c r="B25" s="133" t="str">
        <f>IF(ISBLANK(Offertvergleich!W$18),"",Offertvergleich!W$18)</f>
        <v>U7</v>
      </c>
      <c r="C25" s="133" t="str">
        <f t="shared" si="1"/>
        <v>ZK-3 Jugendförderung</v>
      </c>
      <c r="D25" s="133" t="str">
        <f t="shared" si="2"/>
        <v>Abgabe Vorschlag wie die Jugendförderung umgesetzt wird.</v>
      </c>
      <c r="E25" s="133" t="str">
        <f t="shared" si="3"/>
        <v>- Wie erfolgt der Einsatz
- Maximale Seitenzahl eingehalten
- Plausibilität
- Am Bau beteiligte Jugendliche
- Einhalten der Vorgaben</v>
      </c>
      <c r="F25" s="132">
        <f t="shared" si="0"/>
        <v>0.30000000000000004</v>
      </c>
      <c r="G25" s="312">
        <v>3</v>
      </c>
      <c r="H25" s="130"/>
    </row>
    <row r="26" spans="1:8" s="311" customFormat="1" ht="51" x14ac:dyDescent="0.25">
      <c r="A26" s="311">
        <v>8</v>
      </c>
      <c r="B26" s="133" t="str">
        <f>IF(ISBLANK(Offertvergleich!Z$18),"",Offertvergleich!Z$18)</f>
        <v>U8</v>
      </c>
      <c r="C26" s="133" t="str">
        <f t="shared" si="1"/>
        <v>ZK-3 Jugendförderung</v>
      </c>
      <c r="D26" s="133" t="str">
        <f t="shared" si="2"/>
        <v>Abgabe Vorschlag wie die Jugendförderung umgesetzt wird.</v>
      </c>
      <c r="E26" s="133" t="str">
        <f t="shared" si="3"/>
        <v>- Wie erfolgt der Einsatz
- Maximale Seitenzahl eingehalten
- Plausibilität
- Am Bau beteiligte Jugendliche
- Einhalten der Vorgaben</v>
      </c>
      <c r="F26" s="132">
        <f t="shared" si="0"/>
        <v>0.30000000000000004</v>
      </c>
      <c r="G26" s="312">
        <v>3</v>
      </c>
      <c r="H26" s="130"/>
    </row>
    <row r="27" spans="1:8" s="311" customFormat="1" ht="51" x14ac:dyDescent="0.25">
      <c r="A27" s="311">
        <v>9</v>
      </c>
      <c r="B27" s="133" t="str">
        <f>IF(ISBLANK(Offertvergleich!AC$18),"",Offertvergleich!AC$18)</f>
        <v>U9</v>
      </c>
      <c r="C27" s="133" t="str">
        <f t="shared" si="1"/>
        <v>ZK-3 Jugendförderung</v>
      </c>
      <c r="D27" s="133" t="str">
        <f t="shared" si="2"/>
        <v>Abgabe Vorschlag wie die Jugendförderung umgesetzt wird.</v>
      </c>
      <c r="E27" s="133" t="str">
        <f t="shared" si="3"/>
        <v>- Wie erfolgt der Einsatz
- Maximale Seitenzahl eingehalten
- Plausibilität
- Am Bau beteiligte Jugendliche
- Einhalten der Vorgaben</v>
      </c>
      <c r="F27" s="132">
        <f t="shared" si="0"/>
        <v>0.30000000000000004</v>
      </c>
      <c r="G27" s="312">
        <v>3</v>
      </c>
      <c r="H27" s="130"/>
    </row>
    <row r="28" spans="1:8" s="311" customFormat="1" ht="51" x14ac:dyDescent="0.25">
      <c r="A28" s="311">
        <v>10</v>
      </c>
      <c r="B28" s="133" t="str">
        <f>IF(ISBLANK(Offertvergleich!AF$18),"",Offertvergleich!AF$18)</f>
        <v>U10</v>
      </c>
      <c r="C28" s="133" t="str">
        <f t="shared" si="1"/>
        <v>ZK-3 Jugendförderung</v>
      </c>
      <c r="D28" s="133" t="str">
        <f t="shared" si="2"/>
        <v>Abgabe Vorschlag wie die Jugendförderung umgesetzt wird.</v>
      </c>
      <c r="E28" s="133" t="str">
        <f t="shared" si="3"/>
        <v>- Wie erfolgt der Einsatz
- Maximale Seitenzahl eingehalten
- Plausibilität
- Am Bau beteiligte Jugendliche
- Einhalten der Vorgaben</v>
      </c>
      <c r="F28" s="132">
        <f t="shared" si="0"/>
        <v>0.30000000000000004</v>
      </c>
      <c r="G28" s="312">
        <v>3</v>
      </c>
      <c r="H28" s="130"/>
    </row>
  </sheetData>
  <sheetProtection algorithmName="SHA-512" hashValue="8nCO+BSV2bE4L8W9Ha4FK3aGK8QiROElGFTQzsALwZ5GIS6Ggrn6CR+8+2PzQEvSbMMqKZyuqJtsESi8JRR1Iw==" saltValue="/iRiB5cZM5zxI5i/g/XIBw==" spinCount="100000" sheet="1" objects="1" scenarios="1" formatRows="0"/>
  <mergeCells count="11">
    <mergeCell ref="C8:D8"/>
    <mergeCell ref="C9:D14"/>
    <mergeCell ref="E3:H3"/>
    <mergeCell ref="E4:H4"/>
    <mergeCell ref="E5:H5"/>
    <mergeCell ref="E6:H6"/>
    <mergeCell ref="C1:D1"/>
    <mergeCell ref="C2:D2"/>
    <mergeCell ref="C3:D3"/>
    <mergeCell ref="E1:H1"/>
    <mergeCell ref="E2:H2"/>
  </mergeCells>
  <phoneticPr fontId="2" type="noConversion"/>
  <pageMargins left="0.70866141732283472" right="0.70866141732283472" top="0.78740157480314965" bottom="0.78740157480314965" header="0.31496062992125984" footer="0.31496062992125984"/>
  <pageSetup paperSize="8" scale="83" orientation="landscape" r:id="rId1"/>
  <headerFooter>
    <oddFooter>&amp;L&amp;8Bewertungsformular 10 Unternehmen, V25-01 (Ersetzt: V24-02)&amp;C&amp;8ZK-3</oddFooter>
  </headerFooter>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vt:i4>
      </vt:variant>
    </vt:vector>
  </HeadingPairs>
  <TitlesOfParts>
    <vt:vector size="16" baseType="lpstr">
      <vt:lpstr>Vorgehen</vt:lpstr>
      <vt:lpstr>Anpassungen</vt:lpstr>
      <vt:lpstr>Offertvergleich</vt:lpstr>
      <vt:lpstr>Formelle Kontrolle</vt:lpstr>
      <vt:lpstr>Datenblatt</vt:lpstr>
      <vt:lpstr>Eignungskriterien</vt:lpstr>
      <vt:lpstr>Rechnerische Kontrolle</vt:lpstr>
      <vt:lpstr>Bewertung ZK-2</vt:lpstr>
      <vt:lpstr>Bewertung ZK-3</vt:lpstr>
      <vt:lpstr>Bewertung ZK-4</vt:lpstr>
      <vt:lpstr>Bewertung ZK-5</vt:lpstr>
      <vt:lpstr>Bewertung ZK-6</vt:lpstr>
      <vt:lpstr>Bewertung ZK-7</vt:lpstr>
      <vt:lpstr>Tabelle1</vt:lpstr>
      <vt:lpstr>'Bewertung ZK-2'!Drucktitel</vt:lpstr>
      <vt:lpstr>Eignungskriterien!Drucktitel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Ferrero Markus, FPI FPI-GS</dc:creator>
  <cp:lastModifiedBy>Ferrero Markus, FPI FPI-GS</cp:lastModifiedBy>
  <cp:lastPrinted>2025-03-05T10:26:44Z</cp:lastPrinted>
  <dcterms:created xsi:type="dcterms:W3CDTF">2022-07-11T11:28:37Z</dcterms:created>
  <dcterms:modified xsi:type="dcterms:W3CDTF">2025-03-05T13:15:16Z</dcterms:modified>
</cp:coreProperties>
</file>